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I:\ABTEILUNG_62\621\_Allgemein\ESF u. LANDESPROJEKTE\Landes-Projekte\Aufrufverfahren\Landesaufruf Jobcoach 2026-2027\Aufrufdokumente\"/>
    </mc:Choice>
  </mc:AlternateContent>
  <bookViews>
    <workbookView xWindow="0" yWindow="0" windowWidth="25159" windowHeight="11792" tabRatio="837"/>
  </bookViews>
  <sheets>
    <sheet name="Anmeldeformular Aufruf Land" sheetId="1" r:id="rId1"/>
    <sheet name="Dokubogen_MSAGD intern" sheetId="26" state="hidden" r:id="rId2"/>
    <sheet name="DOKU_Verk" sheetId="18" state="hidden" r:id="rId3"/>
    <sheet name="Datenbank_MSAGD intern" sheetId="27" state="hidden" r:id="rId4"/>
    <sheet name="HilfstabelleDatenbank" sheetId="28" state="hidden" r:id="rId5"/>
    <sheet name="Auswahl" sheetId="4" state="hidden" r:id="rId6"/>
    <sheet name="GK" sheetId="3" state="hidden" r:id="rId7"/>
    <sheet name="fehl.Kofi" sheetId="22" state="hidden" r:id="rId8"/>
    <sheet name="Namen" sheetId="19" state="hidden" r:id="rId9"/>
    <sheet name="Namenliste" sheetId="8" state="hidden" r:id="rId10"/>
  </sheets>
  <definedNames>
    <definedName name="_xlnm._FilterDatabase" localSheetId="0" hidden="1">'Anmeldeformular Aufruf Land'!$A$1:$D$3</definedName>
    <definedName name="_xlnm._FilterDatabase" localSheetId="6" hidden="1">GK!$A$2:$B$38</definedName>
    <definedName name="aBund">'Anmeldeformular Aufruf Land'!#REF!</definedName>
    <definedName name="abund1jahr">'Anmeldeformular Aufruf Land'!#REF!</definedName>
    <definedName name="abund2jahr">'Anmeldeformular Aufruf Land'!#REF!</definedName>
    <definedName name="abund3jahr">'Anmeldeformular Aufruf Land'!#REF!</definedName>
    <definedName name="abund4jahr">'Anmeldeformular Aufruf Land'!#REF!</definedName>
    <definedName name="abund5jahr">'Anmeldeformular Aufruf Land'!#REF!</definedName>
    <definedName name="abundges">'Anmeldeformular Aufruf Land'!#REF!</definedName>
    <definedName name="Akauswahl">Auswahl!$C$2</definedName>
    <definedName name="Aktion">Auswahl!$D$7</definedName>
    <definedName name="Aktionauswahl">Auswahl!$C$7</definedName>
    <definedName name="Aktionliste">#REF!</definedName>
    <definedName name="AktionlisteGesamt">#REF!</definedName>
    <definedName name="aktivesf">'Anmeldeformular Aufruf Land'!#REF!</definedName>
    <definedName name="aktivkofi">'Anmeldeformular Aufruf Land'!$L$61</definedName>
    <definedName name="andeinnahmen">'Anmeldeformular Aufruf Land'!#REF!</definedName>
    <definedName name="andland1jahr">'Anmeldeformular Aufruf Land'!$P$50</definedName>
    <definedName name="andland2jahr">'Anmeldeformular Aufruf Land'!$S$50</definedName>
    <definedName name="andland3jahr">'Anmeldeformular Aufruf Land'!$V$50</definedName>
    <definedName name="andland4jahr">'Anmeldeformular Aufruf Land'!$Y$50</definedName>
    <definedName name="andland5jahr">'Anmeldeformular Aufruf Land'!#REF!</definedName>
    <definedName name="andlandges">'Anmeldeformular Aufruf Land'!$M$50</definedName>
    <definedName name="Anmeldeingang">#REF!</definedName>
    <definedName name="AnmeldeNummer">#REF!</definedName>
    <definedName name="Anspranrede">'Anmeldeformular Aufruf Land'!$B$20</definedName>
    <definedName name="ansprmail">'Anmeldeformular Aufruf Land'!$L$22</definedName>
    <definedName name="Ansprname">'Anmeldeformular Aufruf Land'!$F$20</definedName>
    <definedName name="ansprtel">'Anmeldeformular Aufruf Land'!$B$22</definedName>
    <definedName name="ansprvorname">'Anmeldeformular Aufruf Land'!$Q$20</definedName>
    <definedName name="anteilnettoandere">'Anmeldeformular Aufruf Land'!#REF!</definedName>
    <definedName name="Anteilnettoesf">'Anmeldeformular Aufruf Land'!#REF!</definedName>
    <definedName name="anteilnettokofi">'Anmeldeformular Aufruf Land'!#REF!</definedName>
    <definedName name="AZvorprojekt">'Anmeldeformular Aufruf Land'!$AA$34</definedName>
    <definedName name="Ba1jahr">'Anmeldeformular Aufruf Land'!#REF!</definedName>
    <definedName name="ba2jahr">'Anmeldeformular Aufruf Land'!#REF!</definedName>
    <definedName name="ba3jahr">'Anmeldeformular Aufruf Land'!#REF!</definedName>
    <definedName name="ba4jahr">'Anmeldeformular Aufruf Land'!#REF!</definedName>
    <definedName name="BAges">'Anmeldeformular Aufruf Land'!#REF!</definedName>
    <definedName name="BAinstit">'Anmeldeformular Aufruf Land'!$H$70</definedName>
    <definedName name="Bearbeiter">#REF!</definedName>
    <definedName name="Bedarfbest">#REF!</definedName>
    <definedName name="Bedarfbestauswahl">Auswahl!$C$29</definedName>
    <definedName name="Bedarfbestliste">#REF!</definedName>
    <definedName name="Beginn">'Anmeldeformular Aufruf Land'!$B$33</definedName>
    <definedName name="Berat">GK!#REF!</definedName>
    <definedName name="Berat1">GK!#REF!</definedName>
    <definedName name="Berat2">GK!#REF!</definedName>
    <definedName name="Beratauswahl">GK!#REF!</definedName>
    <definedName name="Beraterliste">GK!$B$1:$B$38</definedName>
    <definedName name="Beraternamen">#REF!</definedName>
    <definedName name="BewertungBS">Auswahl!$C$28</definedName>
    <definedName name="Bewertungspunkte">#REF!</definedName>
    <definedName name="Chancengleichheitauswahl">Auswahl!$C$15</definedName>
    <definedName name="Datenzeile">#REF!</definedName>
    <definedName name="Dokuaktionauswahl">Auswahl!$C$34</definedName>
    <definedName name="Dokufansatzauswahl">Auswahl!$C$35</definedName>
    <definedName name="DokuPauswahl">Auswahl!$C$33</definedName>
    <definedName name="_xlnm.Print_Area" localSheetId="0">'Anmeldeformular Aufruf Land'!$A$1:$AC$97</definedName>
    <definedName name="_xlnm.Print_Area" localSheetId="1">'Dokubogen_MSAGD intern'!$A$1:$AE$51</definedName>
    <definedName name="edwd">Auswahl!$D$3</definedName>
    <definedName name="edwdAuswahl">Auswahl!$C$3</definedName>
    <definedName name="eigen1jahr">'Anmeldeformular Aufruf Land'!$P$53</definedName>
    <definedName name="eigen2jahr">'Anmeldeformular Aufruf Land'!$S$53</definedName>
    <definedName name="eigen3jahr">'Anmeldeformular Aufruf Land'!$V$53</definedName>
    <definedName name="eigen4jahr">'Anmeldeformular Aufruf Land'!$Y$54</definedName>
    <definedName name="eigenges">'Anmeldeformular Aufruf Land'!$M$53</definedName>
    <definedName name="Eingangdat">'Anmeldeformular Aufruf Land'!$A$2</definedName>
    <definedName name="einnahmen1jahr">'Anmeldeformular Aufruf Land'!$P$57</definedName>
    <definedName name="einnahmen2jahr">'Anmeldeformular Aufruf Land'!$S$57</definedName>
    <definedName name="einnahmen3jahr">'Anmeldeformular Aufruf Land'!$V$57</definedName>
    <definedName name="einnahmen4jahr">'Anmeldeformular Aufruf Land'!$Y$57</definedName>
    <definedName name="einnahmenges">'Anmeldeformular Aufruf Land'!$M$57</definedName>
    <definedName name="Ende">'Anmeldeformular Aufruf Land'!$F$33</definedName>
    <definedName name="entgelttn1jahr">'Anmeldeformular Aufruf Land'!$P$55</definedName>
    <definedName name="entgelttn2jahr">'Anmeldeformular Aufruf Land'!$S$55</definedName>
    <definedName name="entgelttn3jahr">'Anmeldeformular Aufruf Land'!$V$55</definedName>
    <definedName name="entgelttn4jahr">'Anmeldeformular Aufruf Land'!#REF!</definedName>
    <definedName name="entgeltTNges">'Anmeldeformular Aufruf Land'!$M$55</definedName>
    <definedName name="Entschuldung">Auswahl!$C$21</definedName>
    <definedName name="Erfasser">#REF!</definedName>
    <definedName name="ErlaeuterungChancengl">'Anmeldeformular Aufruf Land'!$B$96</definedName>
    <definedName name="esf1jahr">'Anmeldeformular Aufruf Land'!#REF!</definedName>
    <definedName name="esf2jahr">'Anmeldeformular Aufruf Land'!#REF!</definedName>
    <definedName name="esf3jahr">'Anmeldeformular Aufruf Land'!#REF!</definedName>
    <definedName name="esf4jahr">'Anmeldeformular Aufruf Land'!#REF!</definedName>
    <definedName name="esfges">'Anmeldeformular Aufruf Land'!#REF!</definedName>
    <definedName name="EuropaIch">Auswahl!$C$22</definedName>
    <definedName name="Fansatz">Auswahl!$D$8</definedName>
    <definedName name="FAnsatzAuswahlen">#REF!</definedName>
    <definedName name="Fansatzliste">#REF!</definedName>
    <definedName name="FansatzlisteGesamt">#REF!</definedName>
    <definedName name="FAnsatzlisteVersatz">Auswahl!$E$8</definedName>
    <definedName name="fehl.kofi">fehl.Kofi!$A$1:$A$3</definedName>
    <definedName name="fehl.Kofiauswahl">Auswahl!$C$37</definedName>
    <definedName name="FehlendeAngaben">#REF!</definedName>
    <definedName name="Foeansatzlisteges">#REF!</definedName>
    <definedName name="Foeauswahl">Auswahl!$C$8</definedName>
    <definedName name="Foed1jahr">#REF!</definedName>
    <definedName name="foed2jahr">#REF!</definedName>
    <definedName name="foed3jahr">#REF!</definedName>
    <definedName name="Foedges">#REF!</definedName>
    <definedName name="FProjBeginn">Namenliste!$B$192</definedName>
    <definedName name="FristEingang">Namenliste!$B$194</definedName>
    <definedName name="GEK">Auswahl!$D$5</definedName>
    <definedName name="GKAuswahl">Auswahl!$C$5</definedName>
    <definedName name="GKListe">GK!$A$1:$B$38</definedName>
    <definedName name="HSOB">Auswahl!$E$5</definedName>
    <definedName name="Inhalte">'Anmeldeformular Aufruf Land'!$B$88</definedName>
    <definedName name="intervesf">'Anmeldeformular Aufruf Land'!$W$61</definedName>
    <definedName name="justiz1jahr">'Anmeldeformular Aufruf Land'!#REF!</definedName>
    <definedName name="justiz2jahr">'Anmeldeformular Aufruf Land'!#REF!</definedName>
    <definedName name="justiz3jahr">'Anmeldeformular Aufruf Land'!#REF!</definedName>
    <definedName name="justiz4jahr">'Anmeldeformular Aufruf Land'!#REF!</definedName>
    <definedName name="justizges">'Anmeldeformular Aufruf Land'!#REF!</definedName>
    <definedName name="KMU">'Anmeldeformular Aufruf Land'!#REF!</definedName>
    <definedName name="kom1jahr">'Anmeldeformular Aufruf Land'!$P$51</definedName>
    <definedName name="kom2jahr">'Anmeldeformular Aufruf Land'!$S$51</definedName>
    <definedName name="kom3jahr">'Anmeldeformular Aufruf Land'!$V$51</definedName>
    <definedName name="kom4jahr">'Anmeldeformular Aufruf Land'!$Y$51</definedName>
    <definedName name="komges">'Anmeldeformular Aufruf Land'!$M$51</definedName>
    <definedName name="Kontakte">'Anmeldeformular Aufruf Land'!#REF!</definedName>
    <definedName name="Kost1jahr">'Anmeldeformular Aufruf Land'!$P$48</definedName>
    <definedName name="Kost2jahr">'Anmeldeformular Aufruf Land'!$S$48</definedName>
    <definedName name="Kost3jahr">'Anmeldeformular Aufruf Land'!$V$48</definedName>
    <definedName name="Kost4Jahr">'Anmeldeformular Aufruf Land'!$Y$48</definedName>
    <definedName name="kostges">'Anmeldeformular Aufruf Land'!$M$48</definedName>
    <definedName name="Laufzeit">Auswahl!$B$31</definedName>
    <definedName name="LDKom">'Anmeldeformular Aufruf Land'!$E$51</definedName>
    <definedName name="Ltganrede">'Anmeldeformular Aufruf Land'!$B$17</definedName>
    <definedName name="ltgname">'Anmeldeformular Aufruf Land'!$H$17</definedName>
    <definedName name="ltgtitel">'Anmeldeformular Aufruf Land'!$D$17</definedName>
    <definedName name="ltgvorname">'Anmeldeformular Aufruf Land'!$Q$17</definedName>
    <definedName name="mb1jahr">'Anmeldeformular Aufruf Land'!#REF!</definedName>
    <definedName name="mb2jahr">'Anmeldeformular Aufruf Land'!#REF!</definedName>
    <definedName name="mb3jahr">'Anmeldeformular Aufruf Land'!#REF!</definedName>
    <definedName name="mb4jahr">'Anmeldeformular Aufruf Land'!#REF!</definedName>
    <definedName name="mbges">'Anmeldeformular Aufruf Land'!#REF!</definedName>
    <definedName name="mbwwk1jahr">'Anmeldeformular Aufruf Land'!#REF!</definedName>
    <definedName name="mbwwk2jahr">'Anmeldeformular Aufruf Land'!#REF!</definedName>
    <definedName name="mbwwk3jahr">'Anmeldeformular Aufruf Land'!#REF!</definedName>
    <definedName name="mbwwk4jahr">'Anmeldeformular Aufruf Land'!#REF!</definedName>
    <definedName name="mbwwkges">'Anmeldeformular Aufruf Land'!#REF!</definedName>
    <definedName name="Methode">'Anmeldeformular Aufruf Land'!$B$91</definedName>
    <definedName name="mffjiv1jahr">'Anmeldeformular Aufruf Land'!#REF!</definedName>
    <definedName name="mffjiv2jahr">'Anmeldeformular Aufruf Land'!#REF!</definedName>
    <definedName name="mffjiv3jahr">'Anmeldeformular Aufruf Land'!#REF!</definedName>
    <definedName name="mffjiv4jahr">'Anmeldeformular Aufruf Land'!#REF!</definedName>
    <definedName name="mffjivges">'Anmeldeformular Aufruf Land'!#REF!</definedName>
    <definedName name="Migrat">'Anmeldeformular Aufruf Land'!$H$43</definedName>
    <definedName name="msagd1jahr">'Anmeldeformular Aufruf Land'!$P$49</definedName>
    <definedName name="msagd2jahr">'Anmeldeformular Aufruf Land'!$S$49</definedName>
    <definedName name="msagd3jahr">'Anmeldeformular Aufruf Land'!$V$49</definedName>
    <definedName name="msagd4jahr">'Anmeldeformular Aufruf Land'!$Y$49</definedName>
    <definedName name="MSAGDges">'Anmeldeformular Aufruf Land'!$M$49</definedName>
    <definedName name="mueef1jahr">'Anmeldeformular Aufruf Land'!#REF!</definedName>
    <definedName name="mueef2jahr">'Anmeldeformular Aufruf Land'!#REF!</definedName>
    <definedName name="mueef3jahr">'Anmeldeformular Aufruf Land'!#REF!</definedName>
    <definedName name="mueef4jahr">'Anmeldeformular Aufruf Land'!#REF!</definedName>
    <definedName name="mueefges">'Anmeldeformular Aufruf Land'!#REF!</definedName>
    <definedName name="mwvlw1jahr">'Anmeldeformular Aufruf Land'!#REF!</definedName>
    <definedName name="mwvlw2jahr">'Anmeldeformular Aufruf Land'!#REF!</definedName>
    <definedName name="mwvlw3jahr">'Anmeldeformular Aufruf Land'!#REF!</definedName>
    <definedName name="mwvlw4jahr">'Anmeldeformular Aufruf Land'!#REF!</definedName>
    <definedName name="mwvlwges">'Anmeldeformular Aufruf Land'!#REF!</definedName>
    <definedName name="mwwk1jahr">'Anmeldeformular Aufruf Land'!#REF!</definedName>
    <definedName name="mwwk2jahr">'Anmeldeformular Aufruf Land'!#REF!</definedName>
    <definedName name="mwwk3jahr">'Anmeldeformular Aufruf Land'!#REF!</definedName>
    <definedName name="mwwk4jahr">'Anmeldeformular Aufruf Land'!#REF!</definedName>
    <definedName name="mwwkges">'Anmeldeformular Aufruf Land'!#REF!</definedName>
    <definedName name="Nachhaltigoekoauswahl">Auswahl!$C$16</definedName>
    <definedName name="Nachhaltigoekoloauswahl">Auswahl!$C$17</definedName>
    <definedName name="Nachhaltigsozialauswahl">Auswahl!$C$18</definedName>
    <definedName name="neufass">#REF!</definedName>
    <definedName name="nrvorproj">'Anmeldeformular Aufruf Land'!$W$33</definedName>
    <definedName name="Nummer">'Anmeldeformular Aufruf Land'!#REF!</definedName>
    <definedName name="Pachse">Auswahl!$D$6</definedName>
    <definedName name="Pachseauswahl">Auswahl!$C$6</definedName>
    <definedName name="Pachsekurz">Auswahl!$E$6</definedName>
    <definedName name="Pachseliste">#REF!</definedName>
    <definedName name="Personalbemessung">'Anmeldeformular Aufruf Land'!$B$93</definedName>
    <definedName name="Pfortschritt">'Anmeldeformular Aufruf Land'!#REF!</definedName>
    <definedName name="PK">Auswahl!$D$11</definedName>
    <definedName name="Pkauswahl">Auswahl!$C$11</definedName>
    <definedName name="PKliste">#REF!</definedName>
    <definedName name="PkostAG">'Anmeldeformular Aufruf Land'!$E$54</definedName>
    <definedName name="Plstg">Auswahl!$D$9</definedName>
    <definedName name="Plstgansatzliste">#REF!</definedName>
    <definedName name="Plstgansatzlisteversatz">Auswahl!$F$9</definedName>
    <definedName name="PlstgAuswahl">Auswahl!$C$9</definedName>
    <definedName name="Plstgauswahlen">#REF!</definedName>
    <definedName name="Plstgauswahlgesamt">#REF!</definedName>
    <definedName name="PLstgkurz">Auswahl!$E$9</definedName>
    <definedName name="Plstgliste">#REF!</definedName>
    <definedName name="PNaktivkofi">'Anmeldeformular Aufruf Land'!#REF!</definedName>
    <definedName name="Pnrvorgaenger">'Anmeldeformular Aufruf Land'!$P$33</definedName>
    <definedName name="Prio2auswahl">Auswahl!$C$27</definedName>
    <definedName name="Prioauswahl">Auswahl!$C$26</definedName>
    <definedName name="Projektname">Namenliste!$B$195</definedName>
    <definedName name="Projnettokosten">'Anmeldeformular Aufruf Land'!$Z$60</definedName>
    <definedName name="Prozaktivkofi">'Anmeldeformular Aufruf Land'!#REF!</definedName>
    <definedName name="Pstruktur">'Anmeldeformular Aufruf Land'!#REF!</definedName>
    <definedName name="Ptitel">'Anmeldeformular Aufruf Land'!$B$30</definedName>
    <definedName name="regBed">'Anmeldeformular Aufruf Land'!$B$78</definedName>
    <definedName name="RegionalerBedarf">'Dokubogen_MSAGD intern'!$AK$16:$AN$19</definedName>
    <definedName name="sgbII1jahr">'Anmeldeformular Aufruf Land'!$P$52</definedName>
    <definedName name="sgbII2jahr">'Anmeldeformular Aufruf Land'!$S$52</definedName>
    <definedName name="sgbII3jahr">'Anmeldeformular Aufruf Land'!$V$52</definedName>
    <definedName name="sgbII4jahr">'Anmeldeformular Aufruf Land'!#REF!</definedName>
    <definedName name="SgbIIges">'Anmeldeformular Aufruf Land'!$M$52</definedName>
    <definedName name="SitZG">'Anmeldeformular Aufruf Land'!$B$81</definedName>
    <definedName name="spenden1jahr">'Anmeldeformular Aufruf Land'!$P$58</definedName>
    <definedName name="spenden2jahr">'Anmeldeformular Aufruf Land'!$S$58</definedName>
    <definedName name="spenden3jahr">'Anmeldeformular Aufruf Land'!$V$58</definedName>
    <definedName name="spenden4jahr">'Anmeldeformular Aufruf Land'!$Y$58</definedName>
    <definedName name="spendenges">'Anmeldeformular Aufruf Land'!$M$58</definedName>
    <definedName name="SProjBeginn">Namenliste!$B$193</definedName>
    <definedName name="sstgoef1jahr">'Anmeldeformular Aufruf Land'!#REF!</definedName>
    <definedName name="sstgoef2jahr">'Anmeldeformular Aufruf Land'!#REF!</definedName>
    <definedName name="sstgoef3jahr">'Anmeldeformular Aufruf Land'!#REF!</definedName>
    <definedName name="sstgoef4jahr">'Anmeldeformular Aufruf Land'!#REF!</definedName>
    <definedName name="sstgoefges">'Anmeldeformular Aufruf Land'!#REF!</definedName>
    <definedName name="Temail">'Anmeldeformular Aufruf Land'!$L$14</definedName>
    <definedName name="teurekanr">'Anmeldeformular Aufruf Land'!$V$24</definedName>
    <definedName name="Tfax">'Anmeldeformular Aufruf Land'!$G$14</definedName>
    <definedName name="Tname">'Anmeldeformular Aufruf Land'!$B$10</definedName>
    <definedName name="TNanz">'Anmeldeformular Aufruf Land'!$F$38</definedName>
    <definedName name="TNbes">'Anmeldeformular Aufruf Land'!#REF!</definedName>
    <definedName name="TNerhöhterBetreu">'Anmeldeformular Aufruf Land'!#REF!</definedName>
    <definedName name="TNgeb1jahr">'Anmeldeformular Aufruf Land'!$P$56</definedName>
    <definedName name="tngeb2jahr">'Anmeldeformular Aufruf Land'!$S$56</definedName>
    <definedName name="tngeb3jahr">'Anmeldeformular Aufruf Land'!$V$56</definedName>
    <definedName name="tngeb4jahr">'Anmeldeformular Aufruf Land'!#REF!</definedName>
    <definedName name="TNgebges">'Anmeldeformular Aufruf Land'!$M$56</definedName>
    <definedName name="TNml">'Anmeldeformular Aufruf Land'!$F$40</definedName>
    <definedName name="TNpl">'Anmeldeformular Aufruf Land'!$F$37</definedName>
    <definedName name="TNrlpauswahl">Auswahl!$C$4</definedName>
    <definedName name="TNu25j">'Anmeldeformular Aufruf Land'!$F$41</definedName>
    <definedName name="TNue25">'Anmeldeformular Aufruf Land'!$F$42</definedName>
    <definedName name="TNue45">'Anmeldeformular Aufruf Land'!$F$43</definedName>
    <definedName name="Tnue55">'Anmeldeformular Aufruf Land'!#REF!</definedName>
    <definedName name="TNwbl">'Anmeldeformular Aufruf Land'!$F$39</definedName>
    <definedName name="Tort">'Anmeldeformular Aufruf Land'!$P$12</definedName>
    <definedName name="Tplz">'Anmeldeformular Aufruf Land'!$L$12</definedName>
    <definedName name="Transnationalauswahl">Auswahl!$C$19</definedName>
    <definedName name="Tstraße">'Anmeldeformular Aufruf Land'!$B$12</definedName>
    <definedName name="Ttel">'Anmeldeformular Aufruf Land'!$B$14</definedName>
    <definedName name="ZG">Auswahl!$D$10</definedName>
    <definedName name="ZGauswahl">Auswahl!$C$10</definedName>
    <definedName name="ZGliste">#REF!</definedName>
    <definedName name="Zielvorg">'Anmeldeformular Aufruf Land'!$B$84</definedName>
    <definedName name="zuschussag1jahr">'Anmeldeformular Aufruf Land'!$P$54</definedName>
    <definedName name="zuschussag2jahr">'Anmeldeformular Aufruf Land'!$S$54</definedName>
    <definedName name="zuschussag3jahr">'Anmeldeformular Aufruf Land'!$V$54</definedName>
    <definedName name="zuschussag4jahr">'Anmeldeformular Aufruf Land'!$Y$55</definedName>
    <definedName name="ZuschussAGges">'Anmeldeformular Aufruf Land'!$M$54</definedName>
  </definedNames>
  <calcPr calcId="162913"/>
</workbook>
</file>

<file path=xl/calcChain.xml><?xml version="1.0" encoding="utf-8"?>
<calcChain xmlns="http://schemas.openxmlformats.org/spreadsheetml/2006/main">
  <c r="M24" i="1" l="1"/>
  <c r="B26" i="1" l="1"/>
  <c r="B2" i="27" l="1"/>
  <c r="AA5" i="26"/>
  <c r="AC25" i="26"/>
  <c r="Z52" i="1"/>
  <c r="S48" i="1"/>
  <c r="M58" i="1" l="1"/>
  <c r="M57" i="1"/>
  <c r="M56" i="1"/>
  <c r="M55" i="1"/>
  <c r="M54" i="1"/>
  <c r="M53" i="1"/>
  <c r="M52" i="1"/>
  <c r="M51" i="1"/>
  <c r="M50" i="1"/>
  <c r="M49" i="1"/>
  <c r="K2" i="27" l="1"/>
  <c r="Q2" i="27"/>
  <c r="AI2" i="27" l="1"/>
  <c r="AH2" i="27"/>
  <c r="AF2" i="27"/>
  <c r="AE2" i="27"/>
  <c r="AC2" i="27"/>
  <c r="AB2" i="27"/>
  <c r="Z2" i="27"/>
  <c r="Y2" i="27"/>
  <c r="T2" i="27"/>
  <c r="S2" i="27"/>
  <c r="P2" i="27"/>
  <c r="O2" i="27"/>
  <c r="N2" i="27"/>
  <c r="M2" i="27"/>
  <c r="L2" i="27"/>
  <c r="J2" i="27"/>
  <c r="I2" i="27"/>
  <c r="H2" i="27"/>
  <c r="G2" i="27"/>
  <c r="F2" i="27"/>
  <c r="A2" i="27"/>
  <c r="P48" i="1" l="1"/>
  <c r="V2" i="27" s="1"/>
  <c r="P50" i="26" l="1"/>
  <c r="K50" i="26"/>
  <c r="P49" i="26"/>
  <c r="K49" i="26"/>
  <c r="P48" i="26"/>
  <c r="K48" i="26"/>
  <c r="U13" i="26" l="1"/>
  <c r="H13" i="26"/>
  <c r="P47" i="26"/>
  <c r="K47" i="26"/>
  <c r="T19" i="26"/>
  <c r="AD12" i="26"/>
  <c r="AD10" i="26"/>
  <c r="W10" i="26"/>
  <c r="P10" i="26"/>
  <c r="H10" i="26"/>
  <c r="H9" i="26"/>
  <c r="R7" i="26"/>
  <c r="H7" i="26"/>
  <c r="H6" i="26"/>
  <c r="H5" i="26"/>
  <c r="X2" i="27" l="1"/>
  <c r="AG2" i="27"/>
  <c r="E50" i="26" l="1"/>
  <c r="H12" i="26"/>
  <c r="E47" i="26"/>
  <c r="AD2" i="27" l="1"/>
  <c r="AA2" i="27"/>
  <c r="F5" i="18"/>
  <c r="D5" i="18"/>
  <c r="F6" i="18"/>
  <c r="D6" i="18"/>
  <c r="J6" i="18"/>
  <c r="O6" i="18"/>
  <c r="J5" i="18"/>
  <c r="O5" i="18"/>
  <c r="H6" i="18"/>
  <c r="H5" i="18"/>
  <c r="E13" i="18"/>
  <c r="D14" i="18"/>
  <c r="D13" i="18"/>
  <c r="C14" i="18"/>
  <c r="B14" i="18"/>
  <c r="B16" i="18" s="1"/>
  <c r="B13" i="18"/>
  <c r="C13" i="18"/>
  <c r="W2" i="27"/>
  <c r="E8" i="4"/>
  <c r="M6" i="18"/>
  <c r="D2" i="4"/>
  <c r="D3" i="4"/>
  <c r="D4" i="4"/>
  <c r="E6" i="4"/>
  <c r="F9" i="4"/>
  <c r="D15" i="4"/>
  <c r="D16" i="4"/>
  <c r="D17" i="4"/>
  <c r="D18" i="4"/>
  <c r="D19" i="4"/>
  <c r="D21" i="4"/>
  <c r="D22" i="4"/>
  <c r="B31" i="4"/>
  <c r="B5" i="18"/>
  <c r="M5" i="18"/>
  <c r="Q5" i="18"/>
  <c r="T5" i="18"/>
  <c r="T8" i="18" s="1"/>
  <c r="B6" i="18"/>
  <c r="Q6" i="18"/>
  <c r="B7" i="18"/>
  <c r="D7" i="18"/>
  <c r="F7" i="18"/>
  <c r="H7" i="18"/>
  <c r="J7" i="18"/>
  <c r="M7" i="18"/>
  <c r="M8" i="18" s="1"/>
  <c r="O7" i="18"/>
  <c r="Q7" i="18"/>
  <c r="O8" i="18"/>
  <c r="A13" i="18"/>
  <c r="F13" i="18"/>
  <c r="G13" i="18"/>
  <c r="H13" i="18"/>
  <c r="H16" i="18" s="1"/>
  <c r="J13" i="18"/>
  <c r="J16" i="18" s="1"/>
  <c r="A14" i="18"/>
  <c r="E14" i="18"/>
  <c r="F14" i="18"/>
  <c r="G14" i="18"/>
  <c r="H14" i="18"/>
  <c r="A15" i="18"/>
  <c r="B15" i="18"/>
  <c r="C15" i="18"/>
  <c r="D15" i="18"/>
  <c r="E15" i="18"/>
  <c r="F15" i="18"/>
  <c r="G15" i="18"/>
  <c r="H15" i="18"/>
  <c r="D19" i="18"/>
  <c r="D20" i="18"/>
  <c r="D21" i="18"/>
  <c r="G16" i="18"/>
  <c r="C16" i="18" l="1"/>
  <c r="D8" i="18"/>
  <c r="U33" i="26" s="1"/>
  <c r="E48" i="26"/>
  <c r="E49" i="26"/>
  <c r="K46" i="26"/>
  <c r="P46" i="26"/>
  <c r="W44" i="26"/>
  <c r="AD44" i="26"/>
  <c r="Q44" i="26"/>
  <c r="G44" i="26"/>
  <c r="AD38" i="26"/>
  <c r="AD34" i="26"/>
  <c r="AD33" i="26"/>
  <c r="H8" i="18"/>
  <c r="D16" i="18"/>
  <c r="E16" i="18"/>
  <c r="J8" i="18"/>
  <c r="F8" i="18"/>
  <c r="F16" i="18"/>
  <c r="A16" i="18"/>
  <c r="B8" i="18"/>
  <c r="M48" i="1"/>
  <c r="B62" i="1"/>
  <c r="Q8" i="18"/>
  <c r="D6" i="4"/>
  <c r="D34" i="4"/>
  <c r="E5" i="4"/>
  <c r="D5" i="4"/>
  <c r="D9" i="4"/>
  <c r="D7" i="4"/>
  <c r="D35" i="4"/>
  <c r="D33" i="4"/>
  <c r="D8" i="4"/>
  <c r="D10" i="4"/>
  <c r="D29" i="4"/>
  <c r="U49" i="26" l="1"/>
  <c r="U50" i="26"/>
  <c r="L61" i="1"/>
  <c r="L60" i="1"/>
  <c r="U48" i="26"/>
  <c r="U2" i="27"/>
  <c r="U47" i="26"/>
  <c r="G42" i="26"/>
  <c r="W42" i="26"/>
  <c r="E46" i="26"/>
  <c r="Q42" i="26"/>
  <c r="AD42" i="26"/>
  <c r="AD36" i="26"/>
  <c r="U36" i="26"/>
  <c r="AD35" i="26"/>
  <c r="U35" i="26"/>
  <c r="U34" i="26"/>
  <c r="H11" i="26"/>
  <c r="U32" i="26"/>
  <c r="AD32" i="26"/>
  <c r="E9" i="4"/>
  <c r="G43" i="26" l="1"/>
  <c r="W43" i="26"/>
  <c r="AD37" i="26"/>
  <c r="AD39" i="26" s="1"/>
  <c r="AC24" i="26" s="1"/>
  <c r="Q43" i="26" l="1"/>
  <c r="AD43" i="26"/>
  <c r="O61" i="1"/>
</calcChain>
</file>

<file path=xl/sharedStrings.xml><?xml version="1.0" encoding="utf-8"?>
<sst xmlns="http://schemas.openxmlformats.org/spreadsheetml/2006/main" count="1106" uniqueCount="633">
  <si>
    <t>sstgeu1jahr</t>
  </si>
  <si>
    <t>sstgeu2jahr</t>
  </si>
  <si>
    <t>sstgeu3jahr</t>
  </si>
  <si>
    <t>sstgeuges</t>
  </si>
  <si>
    <t>sstgoef1jahr</t>
  </si>
  <si>
    <t>=Anmeldeformular2012!$P$67</t>
  </si>
  <si>
    <t>sstgoef2jahr</t>
  </si>
  <si>
    <t>sstgoef3jahr</t>
  </si>
  <si>
    <t>=Anmeldeformular2012!$V$67</t>
  </si>
  <si>
    <t>sstgoefges</t>
  </si>
  <si>
    <t>=Anmeldeformular2012!$M$67</t>
  </si>
  <si>
    <t>=Anmeldeformular2012!$L$15</t>
  </si>
  <si>
    <t>=Anmeldeformular2012!$G$15</t>
  </si>
  <si>
    <t>=Anmeldeformular2012!$B$11</t>
  </si>
  <si>
    <t>=Anmeldeformular2012!$F$50</t>
  </si>
  <si>
    <t>=Anmeldeformular2012!$P$69</t>
  </si>
  <si>
    <t>tngeb2jahr</t>
  </si>
  <si>
    <t>tngeb3jahr</t>
  </si>
  <si>
    <t>=Anmeldeformular2012!$V$69</t>
  </si>
  <si>
    <t>TNgebges</t>
  </si>
  <si>
    <t>=Anmeldeformular2012!$M$69</t>
  </si>
  <si>
    <t>=Anmeldeformular2012!$F$49</t>
  </si>
  <si>
    <t>TNrlpauswahl</t>
  </si>
  <si>
    <t>=Anmeldeformular2012!$P$13</t>
  </si>
  <si>
    <t>=Anmeldeformular2012!$L$13</t>
  </si>
  <si>
    <t>=Anmeldeformular2012!$B$13</t>
  </si>
  <si>
    <t>=Anmeldeformular2012!$B$15</t>
  </si>
  <si>
    <t>=Auswahl!$D$10</t>
  </si>
  <si>
    <t>=ZG!$A$1:$A$11</t>
  </si>
  <si>
    <t>=Anmeldeformular2012!$M$70</t>
  </si>
  <si>
    <t>zuschussag1jahr</t>
  </si>
  <si>
    <t>=Anmeldeformular2012!$P$70</t>
  </si>
  <si>
    <t>zuschussag2jahr</t>
  </si>
  <si>
    <t>zuschussag3jahr</t>
  </si>
  <si>
    <t>=Anmeldeformular2012!$V$70</t>
  </si>
  <si>
    <t>Summe</t>
  </si>
  <si>
    <t>Gesamtpunkte:</t>
  </si>
  <si>
    <t>PLZ</t>
  </si>
  <si>
    <t>Ort</t>
  </si>
  <si>
    <t>Laufzeit</t>
  </si>
  <si>
    <t>davon männlich</t>
  </si>
  <si>
    <t>davon weiblich</t>
  </si>
  <si>
    <t>Name</t>
  </si>
  <si>
    <t>Anrede</t>
  </si>
  <si>
    <t>Tel.</t>
  </si>
  <si>
    <t>E-Mail</t>
  </si>
  <si>
    <t>Beginn</t>
  </si>
  <si>
    <t>Ende</t>
  </si>
  <si>
    <t>Stdt. Pirmasens</t>
  </si>
  <si>
    <t>Lkr. Cochem-Zell</t>
  </si>
  <si>
    <t>Lkr. Neuwied</t>
  </si>
  <si>
    <t>Stdt. Trier</t>
  </si>
  <si>
    <t>Lkr. Bernkastel-Wittlich</t>
  </si>
  <si>
    <t>Lkr. Bitburg-Prüm</t>
  </si>
  <si>
    <t>Lkr. Trier-Saarburg</t>
  </si>
  <si>
    <t>Stdt. Kaiserslautern</t>
  </si>
  <si>
    <t>Stdt. Speyer</t>
  </si>
  <si>
    <t>Stdt. Worms</t>
  </si>
  <si>
    <t>Lkr. Alzey-Worms</t>
  </si>
  <si>
    <t>Lkr. Bad Dürkheim</t>
  </si>
  <si>
    <t>Lkr. Kaiserslautern</t>
  </si>
  <si>
    <t>Lkr. Kusel</t>
  </si>
  <si>
    <t>Lkr. Mainz-Bingen</t>
  </si>
  <si>
    <t>Lkr. Mayen-Koblenz</t>
  </si>
  <si>
    <t>Stdt. Koblenz</t>
  </si>
  <si>
    <t>Lkr. Südwestpfalz</t>
  </si>
  <si>
    <t>LANDESWEIT</t>
  </si>
  <si>
    <t>Gesamt</t>
  </si>
  <si>
    <t>Gesamtsumme</t>
  </si>
  <si>
    <t>Lkr. Ahrweiler</t>
  </si>
  <si>
    <t>Lkr. Bad Kreuznach</t>
  </si>
  <si>
    <t>Lkr. Birkenfeld</t>
  </si>
  <si>
    <t>Lkr. Germersheim</t>
  </si>
  <si>
    <t>davon unter 25</t>
  </si>
  <si>
    <t>davon über 25</t>
  </si>
  <si>
    <t>Lkr. Donnersbergkreis</t>
  </si>
  <si>
    <t>Lkr. Südliche Weinstraße</t>
  </si>
  <si>
    <t>Lkr. Westerwaldkreis</t>
  </si>
  <si>
    <t>Stdt. Landau in der Pfalz</t>
  </si>
  <si>
    <t>Stdt. Ludwigshafen am Rhein</t>
  </si>
  <si>
    <t>Stdt. Zweibrücken</t>
  </si>
  <si>
    <t>Stdt. Neustadt/W.</t>
  </si>
  <si>
    <t>Konzept</t>
  </si>
  <si>
    <t>Stdt. Mainz</t>
  </si>
  <si>
    <t>Straße</t>
  </si>
  <si>
    <t>Vorname</t>
  </si>
  <si>
    <t>Lkr. Vulkaneifel</t>
  </si>
  <si>
    <t>SH</t>
  </si>
  <si>
    <t>Lkr. Altenkirchen</t>
  </si>
  <si>
    <t>Rhein-Pfalz-Kreis</t>
  </si>
  <si>
    <t>Rhein-Hunsrück-Kreis</t>
  </si>
  <si>
    <t>Rhein-Lahn-Kreis</t>
  </si>
  <si>
    <t>Stdt. Frankenthal</t>
  </si>
  <si>
    <t xml:space="preserve">Angaben zum Projektträger </t>
  </si>
  <si>
    <t>Landkreis/Stadt der Durchführung</t>
  </si>
  <si>
    <t>Name:</t>
  </si>
  <si>
    <t xml:space="preserve">Ansprechpartner/in: </t>
  </si>
  <si>
    <t>Kontakt:</t>
  </si>
  <si>
    <t xml:space="preserve">Tel.: </t>
  </si>
  <si>
    <t xml:space="preserve">E-Mail: </t>
  </si>
  <si>
    <t>Titel:</t>
  </si>
  <si>
    <t>Laufzeit:</t>
  </si>
  <si>
    <t>Beginn:</t>
  </si>
  <si>
    <t>Ende:</t>
  </si>
  <si>
    <t xml:space="preserve">Durchführungsort: </t>
  </si>
  <si>
    <t>aus RLP:</t>
  </si>
  <si>
    <t xml:space="preserve">geplante Fördermittel: </t>
  </si>
  <si>
    <t>Beginndatum korrekt:</t>
  </si>
  <si>
    <t>Verketten</t>
  </si>
  <si>
    <t>Teilnehmende</t>
  </si>
  <si>
    <t>Herrn</t>
  </si>
  <si>
    <t>am</t>
  </si>
  <si>
    <t xml:space="preserve">Sie haben im Finanzierungsplan folgende </t>
  </si>
  <si>
    <t>Konzept - Ranking - Punkte</t>
  </si>
  <si>
    <t>Dokumentationsbogen</t>
  </si>
  <si>
    <t>Gesamtkosten</t>
  </si>
  <si>
    <t>alle Angaben in Euro</t>
  </si>
  <si>
    <t>je Monat</t>
  </si>
  <si>
    <t>je TN</t>
  </si>
  <si>
    <t>je TN/M</t>
  </si>
  <si>
    <t>ja</t>
  </si>
  <si>
    <t>Punkte</t>
  </si>
  <si>
    <t>Eingang</t>
  </si>
  <si>
    <t>HSOB</t>
  </si>
  <si>
    <t>Titel</t>
  </si>
  <si>
    <t xml:space="preserve">Ansprechperson zu diesem Projekt: </t>
  </si>
  <si>
    <t>Projekttitel</t>
  </si>
  <si>
    <t>Aktion</t>
  </si>
  <si>
    <t>Fördersummen:</t>
  </si>
  <si>
    <t>gesamt</t>
  </si>
  <si>
    <t>Gesamtfinanzierung wegen fehlender nationaler Kofinanzierungsmittel nicht sicher gestellt.</t>
  </si>
  <si>
    <t>Inhalte</t>
  </si>
  <si>
    <t>Projektstruktur</t>
  </si>
  <si>
    <t>Besonderes Merkmal</t>
  </si>
  <si>
    <t>Vorgelegte Beschreibung bzgl.</t>
  </si>
  <si>
    <t>Kontakte</t>
  </si>
  <si>
    <t>bes.Merkmal</t>
  </si>
  <si>
    <t>P-fortschritt</t>
  </si>
  <si>
    <t>(Sehr) gut</t>
  </si>
  <si>
    <t>unzureichend erhebl.Defizite</t>
  </si>
  <si>
    <t>Gute Ansätze, aber ungenau</t>
  </si>
  <si>
    <t>Messung Fortschritt u. Egebniskontrolle</t>
  </si>
  <si>
    <t>Plätze/gesamt</t>
  </si>
  <si>
    <t>Eigenmittel Träger</t>
  </si>
  <si>
    <t>Teilnehmendengebühren</t>
  </si>
  <si>
    <t>Institution</t>
  </si>
  <si>
    <t>Erfasser</t>
  </si>
  <si>
    <t>AnmeldeNummer</t>
  </si>
  <si>
    <t>Berater</t>
  </si>
  <si>
    <t>Migrat</t>
  </si>
  <si>
    <t>Angaben zur Leitung</t>
  </si>
  <si>
    <t>Akkreditierung</t>
  </si>
  <si>
    <t>AZvorprojekt</t>
  </si>
  <si>
    <t>A</t>
  </si>
  <si>
    <t>Angaben zum Projekt</t>
  </si>
  <si>
    <t>B</t>
  </si>
  <si>
    <t>C</t>
  </si>
  <si>
    <t>D</t>
  </si>
  <si>
    <t>=Anmeldeformular2012!$S$71</t>
  </si>
  <si>
    <t>=Intern!$B$3</t>
  </si>
  <si>
    <t>=Intern!$C$3</t>
  </si>
  <si>
    <t>Bearbeiter</t>
  </si>
  <si>
    <t>=Intern!#BEZUG!</t>
  </si>
  <si>
    <t>eigen1jahr</t>
  </si>
  <si>
    <t>eigen2jahr</t>
  </si>
  <si>
    <t>=Anmeldeformular2012!$S$69</t>
  </si>
  <si>
    <t>eigen3jahr</t>
  </si>
  <si>
    <t>=Anmeldeformular2012!$S$72</t>
  </si>
  <si>
    <t>=Intern!$A$3</t>
  </si>
  <si>
    <t>FehlendeAngaben</t>
  </si>
  <si>
    <t>=Check!$C$1</t>
  </si>
  <si>
    <t>kopass1jahr</t>
  </si>
  <si>
    <t>kopass2jahr</t>
  </si>
  <si>
    <t>kopass3jahr</t>
  </si>
  <si>
    <t>kopassGesamt</t>
  </si>
  <si>
    <t>=Anmeldeformular2012!$S$65</t>
  </si>
  <si>
    <t>ltgname</t>
  </si>
  <si>
    <t>ltgvorname</t>
  </si>
  <si>
    <t>Nummer</t>
  </si>
  <si>
    <t>PNaktivkofi</t>
  </si>
  <si>
    <t>=Anmeldeformular2012!$S$66</t>
  </si>
  <si>
    <t>=Anmeldeformular2012!$S$73</t>
  </si>
  <si>
    <t>=Anmeldeformular2012!$S$67</t>
  </si>
  <si>
    <t>TNgeb1jahr</t>
  </si>
  <si>
    <t>=Anmeldeformular2012!$S$70</t>
  </si>
  <si>
    <t>Ttel</t>
  </si>
  <si>
    <t>AKAuswahl</t>
  </si>
  <si>
    <t>edwdAuswahl</t>
  </si>
  <si>
    <t xml:space="preserve">Fax </t>
  </si>
  <si>
    <t>Tname</t>
  </si>
  <si>
    <t>Teurekanr</t>
  </si>
  <si>
    <t>Ptitel</t>
  </si>
  <si>
    <t>Tstraße</t>
  </si>
  <si>
    <t>Tplz</t>
  </si>
  <si>
    <t>Tort</t>
  </si>
  <si>
    <t>Ltganrede</t>
  </si>
  <si>
    <t>Tfax</t>
  </si>
  <si>
    <t>TNwbl</t>
  </si>
  <si>
    <t>TNml</t>
  </si>
  <si>
    <t>TNu25</t>
  </si>
  <si>
    <t>TNue25</t>
  </si>
  <si>
    <t>Typ</t>
  </si>
  <si>
    <t>Auswahl</t>
  </si>
  <si>
    <t>Wert</t>
  </si>
  <si>
    <t>Gkliste</t>
  </si>
  <si>
    <t>Pachseliste</t>
  </si>
  <si>
    <t>Aktionliste</t>
  </si>
  <si>
    <t>Plstgliste</t>
  </si>
  <si>
    <t>Zgliste</t>
  </si>
  <si>
    <t>Pachseauswahl</t>
  </si>
  <si>
    <t>Aktionauswahl</t>
  </si>
  <si>
    <t>Pkauswahl</t>
  </si>
  <si>
    <t>aBund</t>
  </si>
  <si>
    <t>Akauswahl</t>
  </si>
  <si>
    <t>=Auswahl!$C$2</t>
  </si>
  <si>
    <t>=Auswahl!$C$6</t>
  </si>
  <si>
    <t>=Aktion!$A$2:$A$6</t>
  </si>
  <si>
    <t>Anspranrede</t>
  </si>
  <si>
    <t>ansprmail</t>
  </si>
  <si>
    <t>Ansprname</t>
  </si>
  <si>
    <t>ansprvorname</t>
  </si>
  <si>
    <t>=Anmeldeformular2012!$AA$35</t>
  </si>
  <si>
    <t>=Anmeldeformular2012!$B$34</t>
  </si>
  <si>
    <t>=Auswahl!$C$3</t>
  </si>
  <si>
    <t>=Anmeldeformular2012!$F$34</t>
  </si>
  <si>
    <t>=Auswahl!$C$7</t>
  </si>
  <si>
    <t>GKAuswahl</t>
  </si>
  <si>
    <t>=Auswahl!$C$4</t>
  </si>
  <si>
    <t>GKListe</t>
  </si>
  <si>
    <t>=GK!$A$1:$A$38</t>
  </si>
  <si>
    <t>=Anmeldeformular2012!$V$64</t>
  </si>
  <si>
    <t>LDKom</t>
  </si>
  <si>
    <t>=Auswahl!$C$5</t>
  </si>
  <si>
    <t>=Pachse!$A$2:$A$5</t>
  </si>
  <si>
    <t>=Auswahl!$C$11</t>
  </si>
  <si>
    <t>PKliste</t>
  </si>
  <si>
    <t>=PK!$A$1:$A$3</t>
  </si>
  <si>
    <t>PkostAG</t>
  </si>
  <si>
    <t>PlstgAuswahl</t>
  </si>
  <si>
    <t>=Auswahl!$C$8</t>
  </si>
  <si>
    <t>PlstgListe</t>
  </si>
  <si>
    <t>=Plstg!$A$1:$A$14</t>
  </si>
  <si>
    <t>=Anmeldeformular2012!$P$34</t>
  </si>
  <si>
    <t>=Anmeldeformular2012!$B$31</t>
  </si>
  <si>
    <t>=Auswahl!$C$10</t>
  </si>
  <si>
    <t>=Anmeldeformular2012!$S$68</t>
  </si>
  <si>
    <t>=Anmeldeformular2012!$S$74</t>
  </si>
  <si>
    <t>Temail</t>
  </si>
  <si>
    <t>TNanz</t>
  </si>
  <si>
    <t>=Anmeldeformular2012!$F$52</t>
  </si>
  <si>
    <t>TNbes</t>
  </si>
  <si>
    <t>=Anmeldeformular2012!$F$54</t>
  </si>
  <si>
    <t>TNpl</t>
  </si>
  <si>
    <t>=Anmeldeformular2012!$F$51</t>
  </si>
  <si>
    <t>=Anmeldeformular2012!$F$55</t>
  </si>
  <si>
    <t>=Anmeldeformular2012!$F$56</t>
  </si>
  <si>
    <t>TNue45</t>
  </si>
  <si>
    <t>=Anmeldeformular2012!$F$53</t>
  </si>
  <si>
    <t>ZGauswahl</t>
  </si>
  <si>
    <t>=Auswahl!$C$9</t>
  </si>
  <si>
    <t>ZGliste</t>
  </si>
  <si>
    <t>Fansatzliste</t>
  </si>
  <si>
    <t>Option</t>
  </si>
  <si>
    <t>Liste</t>
  </si>
  <si>
    <t>GEK</t>
  </si>
  <si>
    <t>Fansatz</t>
  </si>
  <si>
    <t>Chancengleichheitauswahl</t>
  </si>
  <si>
    <t>Nachhaltigoekoloauswahl</t>
  </si>
  <si>
    <t>nachhaltigsozialauswahl</t>
  </si>
  <si>
    <t>Transnationalauswahl</t>
  </si>
  <si>
    <t>Nachhaltigoekoauswahl</t>
  </si>
  <si>
    <t>aktivkofi</t>
  </si>
  <si>
    <t>aktivesf</t>
  </si>
  <si>
    <t>aktivmsagd</t>
  </si>
  <si>
    <t>Pnrvorgaenger</t>
  </si>
  <si>
    <t>ZG</t>
  </si>
  <si>
    <t>Plstg</t>
  </si>
  <si>
    <t>TNRLPauswahl</t>
  </si>
  <si>
    <t>Maßn.z.Entschuldung</t>
  </si>
  <si>
    <t>Europa und Ich</t>
  </si>
  <si>
    <t>Dokubogen</t>
  </si>
  <si>
    <t>Prioauswahl</t>
  </si>
  <si>
    <t>Kofinanzierungen</t>
  </si>
  <si>
    <t xml:space="preserve">Mit wem haben Sie wegen der Kofinanzierung gesprochen? </t>
  </si>
  <si>
    <t>Träger - Akkreditierung</t>
  </si>
  <si>
    <t>Fristgerechter Eingang:</t>
  </si>
  <si>
    <t>Prio2auswahl</t>
  </si>
  <si>
    <t>Punkte:</t>
  </si>
  <si>
    <t>Bewertung BS</t>
  </si>
  <si>
    <t>Finanzierungsdaten</t>
  </si>
  <si>
    <t>Bedarfbest</t>
  </si>
  <si>
    <t>vorhanden:</t>
  </si>
  <si>
    <t>=Anmeldeformular2012!$E$63</t>
  </si>
  <si>
    <t>abund1jahr</t>
  </si>
  <si>
    <t>=Anmeldeformular2012!$P$63</t>
  </si>
  <si>
    <t>abund2jahr</t>
  </si>
  <si>
    <t>=Anmeldeformular2012!$S$63</t>
  </si>
  <si>
    <t>abund3jahr</t>
  </si>
  <si>
    <t>=Anmeldeformular2012!$V$63</t>
  </si>
  <si>
    <t>abundges</t>
  </si>
  <si>
    <t>=Anmeldeformular2012!$M$63</t>
  </si>
  <si>
    <t>=Auswahl!$D$7</t>
  </si>
  <si>
    <t>=Anmeldeformular2012!$AC$80</t>
  </si>
  <si>
    <t>=Anmeldeformular2012!$AC$79</t>
  </si>
  <si>
    <t>=Anmeldeformular2012!$AC$81</t>
  </si>
  <si>
    <t>=Anmeldeformular2012!$B$21</t>
  </si>
  <si>
    <t>=Anmeldeformular2012!$L$23</t>
  </si>
  <si>
    <t>=Anmeldeformular2012!$F$21</t>
  </si>
  <si>
    <t>ansprtel</t>
  </si>
  <si>
    <t>=Anmeldeformular2012!$B$23</t>
  </si>
  <si>
    <t>=Anmeldeformular2012!$Q$21</t>
  </si>
  <si>
    <t>Ba1jahr</t>
  </si>
  <si>
    <t>=Anmeldeformular2012!$P$62</t>
  </si>
  <si>
    <t>ba2jahr</t>
  </si>
  <si>
    <t>=Anmeldeformular2012!$S$62</t>
  </si>
  <si>
    <t>ba3jahr</t>
  </si>
  <si>
    <t>=Anmeldeformular2012!$V$62</t>
  </si>
  <si>
    <t>BAges</t>
  </si>
  <si>
    <t>=Anmeldeformular2012!$M$62</t>
  </si>
  <si>
    <t>Bedarfbestauswahl</t>
  </si>
  <si>
    <t>Bedarfbestliste</t>
  </si>
  <si>
    <t>BewertungBS</t>
  </si>
  <si>
    <t>=Auswahl!$C$29</t>
  </si>
  <si>
    <t>Bewertungspunkte</t>
  </si>
  <si>
    <t>=Auswahl!$C$16</t>
  </si>
  <si>
    <t>=Anmeldeformular2012!$P$68</t>
  </si>
  <si>
    <t>=Anmeldeformular2012!$V$68</t>
  </si>
  <si>
    <t>eigenges</t>
  </si>
  <si>
    <t>=Anmeldeformular2012!$M$68</t>
  </si>
  <si>
    <t>=Anmeldeformular2012!$AA$15</t>
  </si>
  <si>
    <t>einnahmen1jahr</t>
  </si>
  <si>
    <t>=Anmeldeformular2012!$P$73</t>
  </si>
  <si>
    <t>einnahmen2jahr</t>
  </si>
  <si>
    <t>einnahmen3jahr</t>
  </si>
  <si>
    <t>=Anmeldeformular2012!$V$73</t>
  </si>
  <si>
    <t>einnahmenges</t>
  </si>
  <si>
    <t>=Anmeldeformular2012!$M$73</t>
  </si>
  <si>
    <t>entgelttn1jahr</t>
  </si>
  <si>
    <t>=Anmeldeformular2012!$P$71</t>
  </si>
  <si>
    <t>entgelttn2jahr</t>
  </si>
  <si>
    <t>entgelttn3jahr</t>
  </si>
  <si>
    <t>=Anmeldeformular2012!$V$71</t>
  </si>
  <si>
    <t>entgeltTNges</t>
  </si>
  <si>
    <t>=Anmeldeformular2012!$M$71</t>
  </si>
  <si>
    <t>Entschuldung</t>
  </si>
  <si>
    <t>=Auswahl!$C$22</t>
  </si>
  <si>
    <t>esf1jahr</t>
  </si>
  <si>
    <t>=Anmeldeformular2012!$P$74</t>
  </si>
  <si>
    <t>esf2jahr</t>
  </si>
  <si>
    <t>esf3jahr</t>
  </si>
  <si>
    <t>=Anmeldeformular2012!$V$74</t>
  </si>
  <si>
    <t>esfges</t>
  </si>
  <si>
    <t>=Anmeldeformular2012!$M$74</t>
  </si>
  <si>
    <t>EuropaIch</t>
  </si>
  <si>
    <t>=Auswahl!$D$8</t>
  </si>
  <si>
    <t>=FAnsatz!$A$2:$A$12</t>
  </si>
  <si>
    <t>Foeauswahl</t>
  </si>
  <si>
    <t>Foed1jahr</t>
  </si>
  <si>
    <t>=Intern!$AY$3</t>
  </si>
  <si>
    <t>foed2jahr</t>
  </si>
  <si>
    <t>=Intern!$AZ$3</t>
  </si>
  <si>
    <t>foed3jahr</t>
  </si>
  <si>
    <t>=Intern!$BA$3</t>
  </si>
  <si>
    <t>Foedges</t>
  </si>
  <si>
    <t>=Intern!$AX$3</t>
  </si>
  <si>
    <t>=Auswahl!$D$5</t>
  </si>
  <si>
    <t>=Anmeldeformular2012!#BEZUG!</t>
  </si>
  <si>
    <t>intervesf</t>
  </si>
  <si>
    <t>=Anmeldeformular2012!$AC$74</t>
  </si>
  <si>
    <t>intervmsagd</t>
  </si>
  <si>
    <t>=Anmeldeformular2012!$AC$73</t>
  </si>
  <si>
    <t>=Anmeldeformular2012!$L$80</t>
  </si>
  <si>
    <t>kofi1jahr</t>
  </si>
  <si>
    <t>=Intern!$BC$3</t>
  </si>
  <si>
    <t>kofi2jahr</t>
  </si>
  <si>
    <t>=Intern!$BD$3</t>
  </si>
  <si>
    <t>kofi3jahr</t>
  </si>
  <si>
    <t>kofiges</t>
  </si>
  <si>
    <t>=Intern!$BB$3</t>
  </si>
  <si>
    <t>kofigesamt</t>
  </si>
  <si>
    <t>=Anmeldeformular2012!$K$79</t>
  </si>
  <si>
    <t>=Anmeldeformular2012!$L$81</t>
  </si>
  <si>
    <t>Kost1jahr</t>
  </si>
  <si>
    <t>=Anmeldeformular2012!$P$61</t>
  </si>
  <si>
    <t>Kost2jahr</t>
  </si>
  <si>
    <t>=Anmeldeformular2012!$S$61</t>
  </si>
  <si>
    <t>Kost3jahr</t>
  </si>
  <si>
    <t>=Anmeldeformular2012!$V$61</t>
  </si>
  <si>
    <t>kostges</t>
  </si>
  <si>
    <t>=Anmeldeformular2012!$M$61</t>
  </si>
  <si>
    <t>landkom1jahr</t>
  </si>
  <si>
    <t>=Anmeldeformular2012!$P$64</t>
  </si>
  <si>
    <t>landkom2jahr</t>
  </si>
  <si>
    <t>=Anmeldeformular2012!$S$64</t>
  </si>
  <si>
    <t>landkomges</t>
  </si>
  <si>
    <t>=Anmeldeformular2012!$M$64</t>
  </si>
  <si>
    <t>lankom3jahr</t>
  </si>
  <si>
    <t>=Anmeldeformular2012!$E$64</t>
  </si>
  <si>
    <t>=Anmeldeformular2012!$B$18</t>
  </si>
  <si>
    <t>=Anmeldeformular2012!$F$18</t>
  </si>
  <si>
    <t>=Anmeldeformular2012!$Q$18</t>
  </si>
  <si>
    <t>=Anmeldeformular2012!$H$55</t>
  </si>
  <si>
    <t>msagd1jahr</t>
  </si>
  <si>
    <t>=Anmeldeformular2012!$P$65</t>
  </si>
  <si>
    <t>msagd2jahr</t>
  </si>
  <si>
    <t>msagd3jahr</t>
  </si>
  <si>
    <t>=Anmeldeformular2012!$V$65</t>
  </si>
  <si>
    <t>MSAGDges</t>
  </si>
  <si>
    <t>=Anmeldeformular2012!$M$65</t>
  </si>
  <si>
    <t>=Auswahl!$C$17</t>
  </si>
  <si>
    <t>=Auswahl!$C$18</t>
  </si>
  <si>
    <t>Nachhaltigsozialauswahl</t>
  </si>
  <si>
    <t>=Auswahl!$C$19</t>
  </si>
  <si>
    <t>=Anmeldeformular2012!$AD$10</t>
  </si>
  <si>
    <t>Pachse</t>
  </si>
  <si>
    <t>=Auswahl!$D$6</t>
  </si>
  <si>
    <t>PK</t>
  </si>
  <si>
    <t>=Anmeldeformular2012!$E$70</t>
  </si>
  <si>
    <t>=Auswahl!$D$9</t>
  </si>
  <si>
    <t>=Auswahl!$C$28</t>
  </si>
  <si>
    <t>=Auswahl!$C$27</t>
  </si>
  <si>
    <t>=Auswahl!$D$11</t>
  </si>
  <si>
    <t>sgbII1jahr</t>
  </si>
  <si>
    <t>=Anmeldeformular2012!$P$66</t>
  </si>
  <si>
    <t>sgbII2jahr</t>
  </si>
  <si>
    <t>sgbII3jahr</t>
  </si>
  <si>
    <t>=Anmeldeformular2012!$V$66</t>
  </si>
  <si>
    <t>SgbIIges</t>
  </si>
  <si>
    <t>=Anmeldeformular2012!$M$66</t>
  </si>
  <si>
    <t>spenden1jahr</t>
  </si>
  <si>
    <t>=Anmeldeformular2012!$P$72</t>
  </si>
  <si>
    <t>spenden2jahr</t>
  </si>
  <si>
    <t>spenden3jahr</t>
  </si>
  <si>
    <t>=Anmeldeformular2012!$V$72</t>
  </si>
  <si>
    <t>spendenges</t>
  </si>
  <si>
    <t>=Anmeldeformular2012!$M$72</t>
  </si>
  <si>
    <t>edwd</t>
  </si>
  <si>
    <t>Berat</t>
  </si>
  <si>
    <t>Beraterliste</t>
  </si>
  <si>
    <t>=GK!$B$1:$B$38</t>
  </si>
  <si>
    <t>=DokuBogen!$AD$59</t>
  </si>
  <si>
    <t>=Auswahl!$D$3</t>
  </si>
  <si>
    <t>ZuschussAGges</t>
  </si>
  <si>
    <t>Anmeldeingang</t>
  </si>
  <si>
    <t>passivkofi</t>
  </si>
  <si>
    <t>=Anmeldeformular2012!$L$79</t>
  </si>
  <si>
    <t>AKtivpassivkofi</t>
  </si>
  <si>
    <t>=Anmeldeformular2012!$L$78</t>
  </si>
  <si>
    <t>BAinstit</t>
  </si>
  <si>
    <t>=Anmeldeformular2012!$H$89</t>
  </si>
  <si>
    <t>=Bedarfbest!$A$1:$A$6</t>
  </si>
  <si>
    <t>=GK!$A$42</t>
  </si>
  <si>
    <t>Berat1</t>
  </si>
  <si>
    <t>=GK!$B$39</t>
  </si>
  <si>
    <t>Berat2</t>
  </si>
  <si>
    <t>=GK!$C$40</t>
  </si>
  <si>
    <t>Beratauswahl</t>
  </si>
  <si>
    <t>=GK!$C$1:$C$38</t>
  </si>
  <si>
    <t>ErlaeuterungChancengl</t>
  </si>
  <si>
    <t>=Anmeldeformular2012!$B$136</t>
  </si>
  <si>
    <t>=Intern!$AW$3</t>
  </si>
  <si>
    <t>=DokuBogen!$W$11</t>
  </si>
  <si>
    <t>=Anmeldeformular2012!$B$113</t>
  </si>
  <si>
    <t>=Anmeldeformular2012!$B$123</t>
  </si>
  <si>
    <t>Methode</t>
  </si>
  <si>
    <t>=Anmeldeformular2012!$B$117</t>
  </si>
  <si>
    <t>Pfortschritt</t>
  </si>
  <si>
    <t>=Anmeldeformular2012!$B$126</t>
  </si>
  <si>
    <t>Prozaktivkofi</t>
  </si>
  <si>
    <t>Pstruktur</t>
  </si>
  <si>
    <t>=Anmeldeformular2012!$B$120</t>
  </si>
  <si>
    <t>regBed</t>
  </si>
  <si>
    <t>=Anmeldeformular2012!$B$104</t>
  </si>
  <si>
    <t>SitZG</t>
  </si>
  <si>
    <t>=Anmeldeformular2012!$B$107</t>
  </si>
  <si>
    <t>=Anmeldeformular2012!$N$26</t>
  </si>
  <si>
    <t>Zielvorg</t>
  </si>
  <si>
    <t>=Anmeldeformular2012!$B$110</t>
  </si>
  <si>
    <t>=Auswahl!$C$15</t>
  </si>
  <si>
    <t>=Auswahl!$C$21</t>
  </si>
  <si>
    <t>=Auswahl!$B$31</t>
  </si>
  <si>
    <t>=Auswahl!$C$26</t>
  </si>
  <si>
    <r>
      <t>Erläuterung:</t>
    </r>
    <r>
      <rPr>
        <sz val="8"/>
        <rFont val="Arial"/>
        <family val="2"/>
      </rPr>
      <t xml:space="preserve">  </t>
    </r>
  </si>
  <si>
    <t>AktionlisteGesamt</t>
  </si>
  <si>
    <t>FansatzlisteGesamt</t>
  </si>
  <si>
    <t>Frau</t>
  </si>
  <si>
    <t>Pachsekurz</t>
  </si>
  <si>
    <t>Projektträger</t>
  </si>
  <si>
    <t>=Aktion!$A$2:$A$7</t>
  </si>
  <si>
    <t>=Aktion!$F$2:$F$15</t>
  </si>
  <si>
    <t>=GK!#BEZUG!</t>
  </si>
  <si>
    <t>Beraternamen</t>
  </si>
  <si>
    <t>=HSOB!$A$1:$B$4</t>
  </si>
  <si>
    <t>Dokuaktionauswahl</t>
  </si>
  <si>
    <t>=Auswahl!$C$34</t>
  </si>
  <si>
    <t>Dokufansatzauswahl</t>
  </si>
  <si>
    <t>=Auswahl!$C$35</t>
  </si>
  <si>
    <t>DokuPauswahl</t>
  </si>
  <si>
    <t>=Auswahl!$C$33</t>
  </si>
  <si>
    <t>FAnsatzAuswahlen</t>
  </si>
  <si>
    <t>=FAnsatz!$A$1:$O$1</t>
  </si>
  <si>
    <t>=FAnsatz!$A$2:$A$7</t>
  </si>
  <si>
    <t>=FAnsatz!$P$2:$P$28</t>
  </si>
  <si>
    <t>FAnsatzlisteVersatz</t>
  </si>
  <si>
    <t>=Auswahl!$E$8</t>
  </si>
  <si>
    <t>=Check!#BEZUG!</t>
  </si>
  <si>
    <t>=GK!$A$1:$B$38</t>
  </si>
  <si>
    <t>=Auswahl!$E$5</t>
  </si>
  <si>
    <t>=Intern!$BE$3</t>
  </si>
  <si>
    <t>=Intern!$BF$3</t>
  </si>
  <si>
    <t>=Auswahl!$E$6</t>
  </si>
  <si>
    <t>PKkurz</t>
  </si>
  <si>
    <t>=Auswahl!$E$11</t>
  </si>
  <si>
    <t>=PK!$A$1:$A$4</t>
  </si>
  <si>
    <t>FProjBeginn</t>
  </si>
  <si>
    <t>SProjBeginn</t>
  </si>
  <si>
    <t>FristEingang</t>
  </si>
  <si>
    <t>Projektname</t>
  </si>
  <si>
    <t>Bitte auswählen</t>
  </si>
  <si>
    <r>
      <t xml:space="preserve">Ggfs. notwendige Änderungen / Auflagen: </t>
    </r>
    <r>
      <rPr>
        <sz val="10"/>
        <rFont val="Arial"/>
        <family val="2"/>
      </rPr>
      <t xml:space="preserve"> </t>
    </r>
  </si>
  <si>
    <t>F</t>
  </si>
  <si>
    <t>ASC</t>
  </si>
  <si>
    <t>Kofinanzierung unklar</t>
  </si>
  <si>
    <t>Keine Rückmeldung Kofi</t>
  </si>
  <si>
    <t>fehl.Kofi</t>
  </si>
  <si>
    <t>keine Rückmeldung zur Kofi</t>
  </si>
  <si>
    <t>Kofi noch unklar</t>
  </si>
  <si>
    <t>Gesamtkosten abzgl. Passive Kofinanzierung</t>
  </si>
  <si>
    <t>Ergänzende Erläuterungen zu obigen Angaben, ggfs. Anzahl der Durchgänge im Projekt (bei Bedarf):</t>
  </si>
  <si>
    <t>kommunale Mittel</t>
  </si>
  <si>
    <t xml:space="preserve">                                                           Anteil aktive Kofinanzierung</t>
  </si>
  <si>
    <t>TN-Anz.:</t>
  </si>
  <si>
    <t>TN-Pl.:</t>
  </si>
  <si>
    <t>Kofi-aktiv</t>
  </si>
  <si>
    <t>Kofi-passiv</t>
  </si>
  <si>
    <t>Anteil in %</t>
  </si>
  <si>
    <t>Kosten ges.</t>
  </si>
  <si>
    <t>Regionale Bedarfslage/ Zielgruppe</t>
  </si>
  <si>
    <t>Projekt-,Qualifizierungsinhalte</t>
  </si>
  <si>
    <t>Projektstruktur, -phasen, ztl. Ablauf, auch teilnehmerbezogen</t>
  </si>
  <si>
    <t>Ergebnisindikatoren, Dokumentation, Erfolgskontrolle</t>
  </si>
  <si>
    <t>Kontakte, Kooperationen</t>
  </si>
  <si>
    <t>regionale Bedarfslage/ Zielgruppe</t>
  </si>
  <si>
    <t>Projekt-,Qualifizierungsinhalte, Ziele</t>
  </si>
  <si>
    <t>Projektstruktur, -phasen, ztl. Ablauf, Methodeneinsatz</t>
  </si>
  <si>
    <t xml:space="preserve">Sind Sie akkreditiert? </t>
  </si>
  <si>
    <t>Mittel des Jobcenters (SGBII)</t>
  </si>
  <si>
    <t>Private Mittel</t>
  </si>
  <si>
    <t>Zuschüsse von Unternehmen</t>
  </si>
  <si>
    <t>Spenden</t>
  </si>
  <si>
    <t>Einnahmen aus Erlösen</t>
  </si>
  <si>
    <t>Einnahmen aus Verkäufen, Vermietungen, Dienstleistungen etc.</t>
  </si>
  <si>
    <t>Erläuterung zur Kalkulation oder andere ergänzende Anmerkungen zur Kofinanzierung (bei Bedarf):</t>
  </si>
  <si>
    <t>Kontakte, Kooperationen, Öffentlichkeitsarbeit</t>
  </si>
  <si>
    <t>Aufruf 2018-1</t>
  </si>
  <si>
    <t>6</t>
  </si>
  <si>
    <t>7</t>
  </si>
  <si>
    <t>Die Entscheidung  ist</t>
  </si>
  <si>
    <t>Projektanmeldung zum Aufruf Landesprojekte</t>
  </si>
  <si>
    <t xml:space="preserve">Personalbemessung nachvollziehbar und begründet:    </t>
  </si>
  <si>
    <t>Eingang Anmeldung</t>
  </si>
  <si>
    <t>nein</t>
  </si>
  <si>
    <t>Anmerkungen:</t>
  </si>
  <si>
    <t>Ergebnisindikatoren, Dokumentation</t>
  </si>
  <si>
    <r>
      <t xml:space="preserve">sonstige Mittel 
</t>
    </r>
    <r>
      <rPr>
        <sz val="8"/>
        <rFont val="Arial"/>
        <family val="2"/>
      </rPr>
      <t>(Angabe der Institution erforderlich)</t>
    </r>
  </si>
  <si>
    <t>JC</t>
  </si>
  <si>
    <t>kom. Mittel</t>
  </si>
  <si>
    <t>sonst.Mittel</t>
  </si>
  <si>
    <t>davon 50 und älter</t>
  </si>
  <si>
    <t>Kofinanzierung angegeben:</t>
  </si>
  <si>
    <t xml:space="preserve">Konzeptbewertung: </t>
  </si>
  <si>
    <t>durch regionalen Kooperationspartner bestätigt</t>
  </si>
  <si>
    <t>Ansprechpartner, Telefonnummer</t>
  </si>
  <si>
    <t>Entscheidung</t>
  </si>
  <si>
    <t>lfd. Nr.</t>
  </si>
  <si>
    <t>Entgeltfortzahlung (Pauschalierung)</t>
  </si>
  <si>
    <t>Trägerdaten</t>
  </si>
  <si>
    <t>Projektdaten lt. Anmeldung</t>
  </si>
  <si>
    <t>Angemeldetes Projekt</t>
  </si>
  <si>
    <t>Zielgruppe</t>
  </si>
  <si>
    <t>Bewertung</t>
  </si>
  <si>
    <t>Erläuterung für Entscheidung/ Auflage</t>
  </si>
  <si>
    <t>Träger / Jobcenter</t>
  </si>
  <si>
    <t>Kosten- gesamt</t>
  </si>
  <si>
    <t>positiv</t>
  </si>
  <si>
    <t>positiv unter Vorbehalt</t>
  </si>
  <si>
    <t>negativ</t>
  </si>
  <si>
    <t>TN-
Plätze</t>
  </si>
  <si>
    <t xml:space="preserve">Anz.
TN </t>
  </si>
  <si>
    <t>kom. 
Mittel</t>
  </si>
  <si>
    <t>sonst. 
Mittel</t>
  </si>
  <si>
    <t>Kreis der
Durchführung</t>
  </si>
  <si>
    <t>lfd.
Nr.</t>
  </si>
  <si>
    <t>Bitte wählen</t>
  </si>
  <si>
    <t>Ent-
scheidung</t>
  </si>
  <si>
    <t xml:space="preserve">Bewertung vorgenommen von:  </t>
  </si>
  <si>
    <t>bestätigt durch</t>
  </si>
  <si>
    <t>Tel. Ansprechperson</t>
  </si>
  <si>
    <t>E-Mail Anprechpartner</t>
  </si>
  <si>
    <t xml:space="preserve">Die Teilnehmenden leben und/oder arbeiten in Rheinland-Pfalz. 
</t>
  </si>
  <si>
    <t xml:space="preserve">Das Formular ist geschützt. Bitte beschriften Sie nur die hierfür vorgesehenen Felder. </t>
  </si>
  <si>
    <t>Anzahl/gesamt</t>
  </si>
  <si>
    <t>Kosten- und Finanzierungsplan</t>
  </si>
  <si>
    <t>Straße / Hausnummer</t>
  </si>
  <si>
    <t>Aktive Kofinanzierung (JC und andere)</t>
  </si>
  <si>
    <t>bitte auswählen</t>
  </si>
  <si>
    <t>Kofinanzierung</t>
  </si>
  <si>
    <r>
      <t xml:space="preserve">Messung u. Dokumentation der Ergebnisindikatorik </t>
    </r>
    <r>
      <rPr>
        <b/>
        <sz val="10"/>
        <rFont val="Arial"/>
        <family val="2"/>
      </rPr>
      <t>(maximal 2400 Zeichen)</t>
    </r>
  </si>
  <si>
    <r>
      <t xml:space="preserve">Projektkonzept </t>
    </r>
    <r>
      <rPr>
        <i/>
        <sz val="8"/>
        <rFont val="Arial"/>
        <family val="2"/>
      </rPr>
      <t>(Bitte geben Sie in die Felder zu den verschiedenen Überschriften Ihre Beschreibungen ein. 
Beachten Sie, dass es beim „Scrollen“ passieren kann, dass einzelne Felder übersprungen werden.)</t>
    </r>
  </si>
  <si>
    <t>Kostenkalkulation</t>
  </si>
  <si>
    <t>Personal-
kosten</t>
  </si>
  <si>
    <t>öffentliche
Mittel</t>
  </si>
  <si>
    <t>Sach-
kosten</t>
  </si>
  <si>
    <t>Bitte tragen Sie die 
Kofinanzierung in die
 entsprechende Zelle ein!</t>
  </si>
  <si>
    <t>Verwaltungs-
kosten-pauschale</t>
  </si>
  <si>
    <t>Gesamt-
summe</t>
  </si>
  <si>
    <r>
      <rPr>
        <b/>
        <sz val="11"/>
        <rFont val="Arial"/>
        <family val="2"/>
      </rPr>
      <t xml:space="preserve">Projektstruktur/-phasen, zeitl. Ablauf, auch teilnehmerbezogen, Methodeneinsatz </t>
    </r>
    <r>
      <rPr>
        <b/>
        <sz val="10"/>
        <rFont val="Arial"/>
        <family val="2"/>
      </rPr>
      <t>(max. 3500 Zeichen)</t>
    </r>
  </si>
  <si>
    <r>
      <t xml:space="preserve"> Kontakte, Kooperationen und Öffentlichkeitsarbeit</t>
    </r>
    <r>
      <rPr>
        <b/>
        <sz val="10"/>
        <rFont val="Arial"/>
        <family val="2"/>
      </rPr>
      <t xml:space="preserve"> (maximal 2000 Zeichen)</t>
    </r>
  </si>
  <si>
    <r>
      <t xml:space="preserve">Erläuterungen zu Maßnahmen der Qualitätssicherung </t>
    </r>
    <r>
      <rPr>
        <b/>
        <sz val="10"/>
        <rFont val="Arial"/>
        <family val="2"/>
      </rPr>
      <t>(maximal 2000 Zeichen)</t>
    </r>
  </si>
  <si>
    <r>
      <t>Regionale Bedarfslage/Ausgangssituation und Beschreibung Zielgruppe</t>
    </r>
    <r>
      <rPr>
        <b/>
        <sz val="10"/>
        <rFont val="Arial"/>
        <family val="2"/>
      </rPr>
      <t xml:space="preserve"> (maximal 3500 Zeichen)</t>
    </r>
  </si>
  <si>
    <r>
      <t>Projekt-/Qualifizierungsinhalte, Ziele</t>
    </r>
    <r>
      <rPr>
        <b/>
        <sz val="10"/>
        <rFont val="Arial"/>
        <family val="2"/>
      </rPr>
      <t xml:space="preserve"> (maximal 3500 Zeichen)</t>
    </r>
  </si>
  <si>
    <t>MASTD</t>
  </si>
  <si>
    <t xml:space="preserve">Mittel MASTD </t>
  </si>
  <si>
    <r>
      <t xml:space="preserve">Darstellung und Begründung der Personalbemessung </t>
    </r>
    <r>
      <rPr>
        <b/>
        <sz val="10"/>
        <rFont val="Arial"/>
        <family val="2"/>
      </rPr>
      <t>(max. 1800 Zeichen)</t>
    </r>
  </si>
  <si>
    <t xml:space="preserve">Entscheidung durch das Referat 621 am: </t>
  </si>
  <si>
    <t>Digi-Scout</t>
  </si>
  <si>
    <t>Von Hand zu Hand</t>
  </si>
  <si>
    <t>flankierendes Coaching</t>
  </si>
  <si>
    <t>2026</t>
  </si>
  <si>
    <t>2027</t>
  </si>
  <si>
    <t>davon 2026:</t>
  </si>
  <si>
    <t>davon 2027:</t>
  </si>
  <si>
    <t>Projektanmeldung Jobcoach - Wege in Arbeit durch unterstützendes Coaching"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</si>
</sst>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DM&quot;_-;\-* #,##0.00\ &quot;DM&quot;_-;_-* &quot;-&quot;??\ &quot;DM&quot;_-;_-@_-"/>
    <numFmt numFmtId="165" formatCode="#,##0\ &quot;€&quot;"/>
    <numFmt numFmtId="166" formatCode="dd/mm/yy;@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5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6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rgb="FF000000"/>
      <name val="Tahoma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7F7F7"/>
        <bgColor theme="0" tint="-4.9989318521683403E-2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164" fontId="1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69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1" xfId="0" applyBorder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6" fillId="0" borderId="0" xfId="1" applyFont="1" applyFill="1" applyBorder="1" applyAlignment="1" applyProtection="1">
      <protection locked="0"/>
    </xf>
    <xf numFmtId="0" fontId="6" fillId="0" borderId="0" xfId="1" applyFont="1" applyFill="1" applyBorder="1" applyAlignment="1" applyProtection="1">
      <alignment horizontal="left"/>
      <protection locked="0"/>
    </xf>
    <xf numFmtId="2" fontId="0" fillId="0" borderId="3" xfId="0" applyNumberForma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9" xfId="0" applyBorder="1"/>
    <xf numFmtId="0" fontId="2" fillId="0" borderId="9" xfId="0" applyFont="1" applyBorder="1"/>
    <xf numFmtId="0" fontId="2" fillId="0" borderId="2" xfId="0" applyFont="1" applyBorder="1"/>
    <xf numFmtId="0" fontId="10" fillId="0" borderId="1" xfId="0" applyFont="1" applyBorder="1"/>
    <xf numFmtId="0" fontId="2" fillId="0" borderId="0" xfId="0" applyFont="1" applyAlignment="1">
      <alignment wrapText="1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0" xfId="0" applyNumberFormat="1"/>
    <xf numFmtId="0" fontId="0" fillId="0" borderId="0" xfId="0" applyAlignment="1">
      <alignment horizontal="left"/>
    </xf>
    <xf numFmtId="49" fontId="5" fillId="0" borderId="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165" fontId="2" fillId="0" borderId="0" xfId="0" applyNumberFormat="1" applyFont="1" applyBorder="1" applyAlignment="1" applyProtection="1">
      <alignment horizontal="left"/>
      <protection locked="0"/>
    </xf>
    <xf numFmtId="1" fontId="0" fillId="0" borderId="0" xfId="0" applyNumberFormat="1" applyProtection="1"/>
    <xf numFmtId="49" fontId="3" fillId="0" borderId="0" xfId="0" applyNumberFormat="1" applyFont="1" applyFill="1" applyBorder="1" applyAlignment="1" applyProtection="1">
      <alignment horizontal="right"/>
    </xf>
    <xf numFmtId="49" fontId="11" fillId="0" borderId="0" xfId="0" applyNumberFormat="1" applyFont="1" applyFill="1" applyBorder="1" applyAlignment="1" applyProtection="1">
      <alignment horizontal="left"/>
    </xf>
    <xf numFmtId="0" fontId="0" fillId="0" borderId="10" xfId="0" applyBorder="1"/>
    <xf numFmtId="49" fontId="0" fillId="0" borderId="2" xfId="0" applyNumberFormat="1" applyFill="1" applyBorder="1" applyAlignment="1" applyProtection="1">
      <alignment horizontal="left"/>
    </xf>
    <xf numFmtId="49" fontId="18" fillId="0" borderId="2" xfId="0" applyNumberFormat="1" applyFont="1" applyFill="1" applyBorder="1" applyAlignment="1" applyProtection="1">
      <alignment horizontal="left"/>
    </xf>
    <xf numFmtId="49" fontId="4" fillId="0" borderId="2" xfId="0" applyNumberFormat="1" applyFont="1" applyFill="1" applyBorder="1" applyAlignment="1" applyProtection="1">
      <alignment horizontal="left"/>
    </xf>
    <xf numFmtId="49" fontId="3" fillId="0" borderId="2" xfId="0" applyNumberFormat="1" applyFont="1" applyFill="1" applyBorder="1" applyAlignment="1" applyProtection="1">
      <alignment horizontal="left"/>
    </xf>
    <xf numFmtId="49" fontId="5" fillId="0" borderId="2" xfId="0" applyNumberFormat="1" applyFont="1" applyFill="1" applyBorder="1" applyAlignment="1" applyProtection="1">
      <alignment horizontal="left"/>
    </xf>
    <xf numFmtId="49" fontId="9" fillId="0" borderId="2" xfId="0" applyNumberFormat="1" applyFont="1" applyFill="1" applyBorder="1" applyAlignment="1" applyProtection="1">
      <alignment horizontal="left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2" xfId="0" applyNumberFormat="1" applyBorder="1"/>
    <xf numFmtId="0" fontId="0" fillId="0" borderId="12" xfId="0" applyBorder="1"/>
    <xf numFmtId="2" fontId="0" fillId="0" borderId="0" xfId="0" applyNumberFormat="1" applyBorder="1" applyAlignment="1">
      <alignment horizontal="left"/>
    </xf>
    <xf numFmtId="0" fontId="10" fillId="0" borderId="0" xfId="0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10" fillId="0" borderId="0" xfId="0" applyFont="1" applyBorder="1" applyAlignment="1"/>
    <xf numFmtId="0" fontId="17" fillId="0" borderId="0" xfId="0" applyFont="1" applyBorder="1" applyAlignment="1" applyProtection="1">
      <alignment horizontal="left"/>
      <protection locked="0"/>
    </xf>
    <xf numFmtId="49" fontId="3" fillId="0" borderId="0" xfId="0" applyNumberFormat="1" applyFont="1" applyFill="1" applyBorder="1" applyProtection="1"/>
    <xf numFmtId="14" fontId="0" fillId="0" borderId="0" xfId="0" applyNumberFormat="1"/>
    <xf numFmtId="49" fontId="3" fillId="0" borderId="3" xfId="0" applyNumberFormat="1" applyFont="1" applyFill="1" applyBorder="1" applyProtection="1"/>
    <xf numFmtId="49" fontId="4" fillId="0" borderId="0" xfId="0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vertical="center"/>
    </xf>
    <xf numFmtId="49" fontId="18" fillId="0" borderId="3" xfId="0" applyNumberFormat="1" applyFont="1" applyFill="1" applyBorder="1" applyProtection="1"/>
    <xf numFmtId="49" fontId="18" fillId="0" borderId="0" xfId="0" applyNumberFormat="1" applyFont="1" applyFill="1" applyBorder="1" applyProtection="1"/>
    <xf numFmtId="49" fontId="11" fillId="0" borderId="0" xfId="0" applyNumberFormat="1" applyFont="1" applyFill="1" applyBorder="1" applyProtection="1"/>
    <xf numFmtId="49" fontId="0" fillId="0" borderId="0" xfId="0" applyNumberFormat="1" applyFill="1" applyBorder="1" applyAlignment="1" applyProtection="1">
      <alignment horizontal="right"/>
    </xf>
    <xf numFmtId="49" fontId="11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Protection="1"/>
    <xf numFmtId="49" fontId="0" fillId="0" borderId="0" xfId="0" applyNumberFormat="1" applyFill="1" applyBorder="1" applyProtection="1"/>
    <xf numFmtId="49" fontId="3" fillId="0" borderId="2" xfId="0" applyNumberFormat="1" applyFont="1" applyFill="1" applyBorder="1" applyProtection="1"/>
    <xf numFmtId="49" fontId="3" fillId="0" borderId="5" xfId="0" applyNumberFormat="1" applyFont="1" applyFill="1" applyBorder="1" applyProtection="1"/>
    <xf numFmtId="49" fontId="13" fillId="0" borderId="2" xfId="0" applyNumberFormat="1" applyFont="1" applyFill="1" applyBorder="1" applyProtection="1"/>
    <xf numFmtId="49" fontId="5" fillId="0" borderId="0" xfId="0" applyNumberFormat="1" applyFont="1" applyFill="1" applyBorder="1" applyProtection="1"/>
    <xf numFmtId="49" fontId="9" fillId="0" borderId="0" xfId="0" applyNumberFormat="1" applyFont="1" applyFill="1" applyBorder="1" applyProtection="1"/>
    <xf numFmtId="49" fontId="5" fillId="0" borderId="3" xfId="0" applyNumberFormat="1" applyFont="1" applyFill="1" applyBorder="1" applyProtection="1"/>
    <xf numFmtId="49" fontId="21" fillId="0" borderId="0" xfId="0" applyNumberFormat="1" applyFont="1" applyFill="1" applyBorder="1" applyProtection="1"/>
    <xf numFmtId="49" fontId="3" fillId="0" borderId="4" xfId="0" applyNumberFormat="1" applyFont="1" applyFill="1" applyBorder="1" applyAlignment="1" applyProtection="1">
      <alignment horizontal="center"/>
    </xf>
    <xf numFmtId="49" fontId="3" fillId="0" borderId="4" xfId="0" applyNumberFormat="1" applyFont="1" applyFill="1" applyBorder="1" applyAlignment="1" applyProtection="1">
      <alignment horizontal="right"/>
    </xf>
    <xf numFmtId="49" fontId="2" fillId="0" borderId="4" xfId="0" applyNumberFormat="1" applyFont="1" applyFill="1" applyBorder="1" applyAlignment="1" applyProtection="1">
      <alignment horizontal="center"/>
    </xf>
    <xf numFmtId="49" fontId="3" fillId="0" borderId="4" xfId="0" applyNumberFormat="1" applyFont="1" applyFill="1" applyBorder="1" applyAlignment="1" applyProtection="1">
      <alignment horizontal="left"/>
    </xf>
    <xf numFmtId="49" fontId="3" fillId="0" borderId="5" xfId="0" applyNumberFormat="1" applyFont="1" applyFill="1" applyBorder="1" applyAlignment="1" applyProtection="1">
      <alignment horizontal="left"/>
    </xf>
    <xf numFmtId="49" fontId="3" fillId="0" borderId="12" xfId="0" applyNumberFormat="1" applyFont="1" applyFill="1" applyBorder="1" applyProtection="1"/>
    <xf numFmtId="49" fontId="3" fillId="0" borderId="12" xfId="0" applyNumberFormat="1" applyFont="1" applyFill="1" applyBorder="1" applyAlignment="1" applyProtection="1">
      <alignment horizontal="center"/>
    </xf>
    <xf numFmtId="49" fontId="6" fillId="0" borderId="0" xfId="1" applyNumberFormat="1" applyFont="1" applyFill="1" applyBorder="1" applyAlignment="1" applyProtection="1"/>
    <xf numFmtId="49" fontId="3" fillId="0" borderId="0" xfId="0" quotePrefix="1" applyNumberFormat="1" applyFont="1" applyFill="1" applyBorder="1" applyProtection="1"/>
    <xf numFmtId="0" fontId="1" fillId="0" borderId="0" xfId="0" applyFont="1" applyAlignment="1">
      <alignment horizontal="left"/>
    </xf>
    <xf numFmtId="0" fontId="1" fillId="0" borderId="0" xfId="0" applyFont="1"/>
    <xf numFmtId="49" fontId="3" fillId="0" borderId="0" xfId="0" applyNumberFormat="1" applyFont="1" applyFill="1" applyBorder="1" applyAlignment="1" applyProtection="1">
      <alignment horizontal="left"/>
    </xf>
    <xf numFmtId="165" fontId="1" fillId="0" borderId="2" xfId="0" applyNumberFormat="1" applyFont="1" applyBorder="1" applyAlignment="1" applyProtection="1">
      <alignment horizontal="left"/>
      <protection locked="0"/>
    </xf>
    <xf numFmtId="165" fontId="1" fillId="0" borderId="0" xfId="0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12" fillId="0" borderId="0" xfId="0" applyFont="1" applyBorder="1" applyAlignment="1">
      <alignment horizontal="center"/>
    </xf>
    <xf numFmtId="49" fontId="1" fillId="0" borderId="0" xfId="0" applyNumberFormat="1" applyFont="1" applyFill="1" applyBorder="1" applyProtection="1"/>
    <xf numFmtId="0" fontId="1" fillId="0" borderId="7" xfId="0" applyFont="1" applyBorder="1" applyProtection="1">
      <protection locked="0"/>
    </xf>
    <xf numFmtId="49" fontId="1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left" vertical="top"/>
    </xf>
    <xf numFmtId="0" fontId="1" fillId="0" borderId="9" xfId="0" applyFont="1" applyBorder="1"/>
    <xf numFmtId="0" fontId="0" fillId="0" borderId="3" xfId="0" applyBorder="1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3" fontId="1" fillId="0" borderId="0" xfId="0" applyNumberFormat="1" applyFont="1" applyFill="1" applyBorder="1" applyAlignment="1" applyProtection="1">
      <alignment horizontal="right"/>
    </xf>
    <xf numFmtId="3" fontId="25" fillId="0" borderId="0" xfId="0" applyNumberFormat="1" applyFont="1" applyFill="1" applyBorder="1" applyAlignment="1" applyProtection="1">
      <alignment horizontal="center"/>
    </xf>
    <xf numFmtId="49" fontId="18" fillId="0" borderId="5" xfId="0" applyNumberFormat="1" applyFont="1" applyFill="1" applyBorder="1" applyAlignment="1" applyProtection="1">
      <alignment horizontal="left"/>
    </xf>
    <xf numFmtId="49" fontId="18" fillId="0" borderId="0" xfId="0" applyNumberFormat="1" applyFont="1" applyFill="1" applyBorder="1" applyAlignment="1" applyProtection="1">
      <alignment horizontal="left"/>
    </xf>
    <xf numFmtId="49" fontId="18" fillId="0" borderId="6" xfId="0" applyNumberFormat="1" applyFont="1" applyFill="1" applyBorder="1" applyAlignment="1" applyProtection="1">
      <alignment horizontal="left"/>
    </xf>
    <xf numFmtId="49" fontId="9" fillId="0" borderId="8" xfId="0" applyNumberFormat="1" applyFont="1" applyFill="1" applyBorder="1" applyAlignment="1" applyProtection="1"/>
    <xf numFmtId="49" fontId="3" fillId="0" borderId="4" xfId="0" applyNumberFormat="1" applyFont="1" applyFill="1" applyBorder="1" applyProtection="1"/>
    <xf numFmtId="49" fontId="4" fillId="0" borderId="8" xfId="0" applyNumberFormat="1" applyFont="1" applyFill="1" applyBorder="1" applyAlignment="1" applyProtection="1">
      <alignment horizontal="left" vertical="center"/>
    </xf>
    <xf numFmtId="49" fontId="4" fillId="0" borderId="5" xfId="0" applyNumberFormat="1" applyFont="1" applyFill="1" applyBorder="1" applyAlignment="1" applyProtection="1">
      <alignment vertical="center"/>
    </xf>
    <xf numFmtId="49" fontId="5" fillId="0" borderId="5" xfId="0" applyNumberFormat="1" applyFont="1" applyFill="1" applyBorder="1" applyAlignment="1" applyProtection="1">
      <alignment vertical="center"/>
    </xf>
    <xf numFmtId="49" fontId="3" fillId="0" borderId="5" xfId="0" applyNumberFormat="1" applyFont="1" applyFill="1" applyBorder="1" applyAlignment="1" applyProtection="1">
      <alignment vertical="center"/>
    </xf>
    <xf numFmtId="49" fontId="3" fillId="0" borderId="6" xfId="0" applyNumberFormat="1" applyFont="1" applyFill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horizontal="left"/>
    </xf>
    <xf numFmtId="49" fontId="13" fillId="0" borderId="5" xfId="0" applyNumberFormat="1" applyFont="1" applyFill="1" applyBorder="1" applyAlignment="1" applyProtection="1">
      <alignment vertical="center"/>
    </xf>
    <xf numFmtId="49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Border="1" applyAlignment="1" applyProtection="1">
      <alignment horizontal="left"/>
      <protection locked="0"/>
    </xf>
    <xf numFmtId="49" fontId="3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left"/>
    </xf>
    <xf numFmtId="49" fontId="1" fillId="0" borderId="13" xfId="0" applyNumberFormat="1" applyFont="1" applyFill="1" applyBorder="1" applyAlignment="1" applyProtection="1">
      <alignment horizontal="left"/>
      <protection locked="0"/>
    </xf>
    <xf numFmtId="49" fontId="1" fillId="0" borderId="13" xfId="0" applyNumberFormat="1" applyFont="1" applyFill="1" applyBorder="1" applyProtection="1">
      <protection locked="0"/>
    </xf>
    <xf numFmtId="49" fontId="9" fillId="0" borderId="6" xfId="0" applyNumberFormat="1" applyFont="1" applyFill="1" applyBorder="1" applyAlignment="1" applyProtection="1">
      <alignment vertical="top"/>
    </xf>
    <xf numFmtId="49" fontId="3" fillId="0" borderId="2" xfId="0" quotePrefix="1" applyNumberFormat="1" applyFont="1" applyFill="1" applyBorder="1" applyAlignment="1" applyProtection="1">
      <alignment horizontal="left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49" fontId="3" fillId="0" borderId="6" xfId="0" applyNumberFormat="1" applyFont="1" applyFill="1" applyBorder="1" applyProtection="1"/>
    <xf numFmtId="49" fontId="9" fillId="0" borderId="3" xfId="0" applyNumberFormat="1" applyFont="1" applyFill="1" applyBorder="1" applyProtection="1"/>
    <xf numFmtId="49" fontId="3" fillId="0" borderId="2" xfId="0" applyNumberFormat="1" applyFont="1" applyFill="1" applyBorder="1" applyAlignment="1" applyProtection="1">
      <alignment horizontal="right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Protection="1"/>
    <xf numFmtId="49" fontId="2" fillId="0" borderId="2" xfId="0" applyNumberFormat="1" applyFont="1" applyFill="1" applyBorder="1" applyAlignment="1" applyProtection="1">
      <alignment horizontal="left"/>
    </xf>
    <xf numFmtId="49" fontId="0" fillId="0" borderId="2" xfId="0" applyNumberFormat="1" applyFill="1" applyBorder="1" applyProtection="1"/>
    <xf numFmtId="49" fontId="21" fillId="0" borderId="2" xfId="0" applyNumberFormat="1" applyFont="1" applyFill="1" applyBorder="1" applyAlignment="1" applyProtection="1">
      <alignment horizontal="left"/>
    </xf>
    <xf numFmtId="49" fontId="4" fillId="0" borderId="2" xfId="0" applyNumberFormat="1" applyFont="1" applyFill="1" applyBorder="1" applyAlignment="1" applyProtection="1">
      <alignment horizontal="left" vertical="top" wrapText="1"/>
    </xf>
    <xf numFmtId="49" fontId="21" fillId="0" borderId="7" xfId="0" applyNumberFormat="1" applyFont="1" applyFill="1" applyBorder="1" applyAlignment="1" applyProtection="1">
      <alignment horizontal="left"/>
    </xf>
    <xf numFmtId="0" fontId="1" fillId="0" borderId="0" xfId="0" applyFont="1" applyBorder="1" applyAlignment="1" applyProtection="1"/>
    <xf numFmtId="49" fontId="3" fillId="0" borderId="11" xfId="0" applyNumberFormat="1" applyFont="1" applyFill="1" applyBorder="1" applyProtection="1"/>
    <xf numFmtId="165" fontId="0" fillId="0" borderId="4" xfId="0" applyNumberFormat="1" applyBorder="1" applyAlignment="1">
      <alignment horizontal="right"/>
    </xf>
    <xf numFmtId="9" fontId="0" fillId="0" borderId="4" xfId="0" applyNumberFormat="1" applyBorder="1" applyAlignment="1">
      <alignment horizontal="center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>
      <alignment wrapText="1"/>
    </xf>
    <xf numFmtId="166" fontId="0" fillId="0" borderId="0" xfId="0" applyNumberFormat="1" applyFill="1" applyBorder="1" applyAlignment="1" applyProtection="1">
      <alignment wrapText="1"/>
      <protection locked="0"/>
    </xf>
    <xf numFmtId="166" fontId="0" fillId="0" borderId="0" xfId="0" applyNumberFormat="1" applyFill="1" applyBorder="1" applyAlignment="1">
      <alignment wrapText="1"/>
    </xf>
    <xf numFmtId="0" fontId="3" fillId="0" borderId="4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1" fontId="3" fillId="2" borderId="0" xfId="0" applyNumberFormat="1" applyFont="1" applyFill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166" fontId="17" fillId="0" borderId="5" xfId="0" applyNumberFormat="1" applyFont="1" applyBorder="1" applyAlignment="1" applyProtection="1"/>
    <xf numFmtId="166" fontId="17" fillId="0" borderId="6" xfId="0" applyNumberFormat="1" applyFont="1" applyBorder="1" applyAlignment="1" applyProtection="1"/>
    <xf numFmtId="49" fontId="17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left"/>
    </xf>
    <xf numFmtId="0" fontId="0" fillId="0" borderId="3" xfId="0" applyBorder="1"/>
    <xf numFmtId="0" fontId="0" fillId="0" borderId="0" xfId="0" applyBorder="1"/>
    <xf numFmtId="49" fontId="3" fillId="0" borderId="8" xfId="0" applyNumberFormat="1" applyFont="1" applyFill="1" applyBorder="1" applyAlignment="1" applyProtection="1">
      <alignment horizontal="right"/>
    </xf>
    <xf numFmtId="0" fontId="1" fillId="0" borderId="2" xfId="0" applyFont="1" applyBorder="1"/>
    <xf numFmtId="0" fontId="1" fillId="0" borderId="2" xfId="0" applyFont="1" applyFill="1" applyBorder="1"/>
    <xf numFmtId="0" fontId="1" fillId="0" borderId="7" xfId="0" applyFont="1" applyFill="1" applyBorder="1"/>
    <xf numFmtId="49" fontId="3" fillId="0" borderId="12" xfId="0" applyNumberFormat="1" applyFont="1" applyFill="1" applyBorder="1" applyAlignment="1" applyProtection="1">
      <alignment horizontal="left"/>
    </xf>
    <xf numFmtId="49" fontId="0" fillId="0" borderId="0" xfId="0" applyNumberFormat="1" applyFill="1" applyBorder="1" applyAlignment="1" applyProtection="1"/>
    <xf numFmtId="49" fontId="11" fillId="0" borderId="0" xfId="0" applyNumberFormat="1" applyFont="1" applyFill="1" applyBorder="1" applyAlignment="1" applyProtection="1"/>
    <xf numFmtId="0" fontId="0" fillId="0" borderId="0" xfId="0" applyBorder="1" applyAlignment="1" applyProtection="1"/>
    <xf numFmtId="49" fontId="18" fillId="0" borderId="8" xfId="0" applyNumberFormat="1" applyFont="1" applyFill="1" applyBorder="1" applyAlignment="1" applyProtection="1"/>
    <xf numFmtId="49" fontId="18" fillId="0" borderId="5" xfId="0" applyNumberFormat="1" applyFont="1" applyFill="1" applyBorder="1" applyAlignment="1" applyProtection="1"/>
    <xf numFmtId="49" fontId="18" fillId="0" borderId="6" xfId="0" applyNumberFormat="1" applyFont="1" applyFill="1" applyBorder="1" applyAlignment="1" applyProtection="1"/>
    <xf numFmtId="49" fontId="18" fillId="0" borderId="8" xfId="0" applyNumberFormat="1" applyFont="1" applyFill="1" applyBorder="1" applyAlignment="1" applyProtection="1">
      <alignment horizontal="left"/>
    </xf>
    <xf numFmtId="49" fontId="0" fillId="0" borderId="5" xfId="0" applyNumberFormat="1" applyFill="1" applyBorder="1" applyAlignment="1" applyProtection="1"/>
    <xf numFmtId="49" fontId="0" fillId="0" borderId="6" xfId="0" applyNumberForma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/>
    </xf>
    <xf numFmtId="49" fontId="0" fillId="0" borderId="3" xfId="0" applyNumberFormat="1" applyFill="1" applyBorder="1" applyAlignment="1" applyProtection="1"/>
    <xf numFmtId="0" fontId="1" fillId="0" borderId="4" xfId="0" applyNumberFormat="1" applyFont="1" applyFill="1" applyBorder="1" applyAlignment="1" applyProtection="1">
      <alignment vertical="top" wrapText="1"/>
      <protection locked="0"/>
    </xf>
    <xf numFmtId="49" fontId="3" fillId="0" borderId="0" xfId="0" applyNumberFormat="1" applyFont="1" applyFill="1" applyBorder="1" applyAlignment="1" applyProtection="1"/>
    <xf numFmtId="0" fontId="0" fillId="0" borderId="0" xfId="0" applyBorder="1" applyAlignment="1"/>
    <xf numFmtId="49" fontId="3" fillId="0" borderId="7" xfId="0" applyNumberFormat="1" applyFont="1" applyFill="1" applyBorder="1" applyAlignment="1" applyProtection="1">
      <alignment horizontal="center"/>
    </xf>
    <xf numFmtId="49" fontId="3" fillId="0" borderId="1" xfId="0" applyNumberFormat="1" applyFont="1" applyFill="1" applyBorder="1" applyProtection="1"/>
    <xf numFmtId="0" fontId="17" fillId="0" borderId="0" xfId="0" applyFont="1" applyBorder="1" applyAlignment="1" applyProtection="1">
      <alignment horizontal="center"/>
    </xf>
    <xf numFmtId="49" fontId="0" fillId="0" borderId="4" xfId="0" applyNumberFormat="1" applyFill="1" applyBorder="1" applyProtection="1"/>
    <xf numFmtId="49" fontId="4" fillId="0" borderId="8" xfId="0" applyNumberFormat="1" applyFont="1" applyFill="1" applyBorder="1" applyAlignment="1" applyProtection="1">
      <alignment horizontal="left"/>
    </xf>
    <xf numFmtId="49" fontId="4" fillId="0" borderId="5" xfId="0" applyNumberFormat="1" applyFont="1" applyFill="1" applyBorder="1" applyProtection="1"/>
    <xf numFmtId="49" fontId="5" fillId="0" borderId="5" xfId="0" applyNumberFormat="1" applyFont="1" applyFill="1" applyBorder="1" applyProtection="1"/>
    <xf numFmtId="49" fontId="3" fillId="0" borderId="7" xfId="0" applyNumberFormat="1" applyFont="1" applyFill="1" applyBorder="1" applyAlignment="1" applyProtection="1">
      <alignment horizontal="left"/>
    </xf>
    <xf numFmtId="49" fontId="11" fillId="0" borderId="5" xfId="0" applyNumberFormat="1" applyFont="1" applyFill="1" applyBorder="1" applyAlignment="1" applyProtection="1"/>
    <xf numFmtId="49" fontId="0" fillId="0" borderId="7" xfId="0" applyNumberFormat="1" applyFill="1" applyBorder="1" applyAlignment="1" applyProtection="1">
      <alignment horizontal="left"/>
    </xf>
    <xf numFmtId="49" fontId="1" fillId="0" borderId="0" xfId="0" quotePrefix="1" applyNumberFormat="1" applyFont="1" applyFill="1" applyBorder="1" applyProtection="1"/>
    <xf numFmtId="49" fontId="3" fillId="0" borderId="7" xfId="0" applyNumberFormat="1" applyFont="1" applyFill="1" applyBorder="1" applyProtection="1"/>
    <xf numFmtId="0" fontId="1" fillId="0" borderId="4" xfId="0" applyNumberFormat="1" applyFont="1" applyFill="1" applyBorder="1" applyAlignment="1" applyProtection="1">
      <alignment horizontal="left"/>
    </xf>
    <xf numFmtId="49" fontId="1" fillId="0" borderId="4" xfId="0" applyNumberFormat="1" applyFont="1" applyFill="1" applyBorder="1" applyAlignment="1" applyProtection="1">
      <alignment horizontal="left"/>
      <protection locked="0"/>
    </xf>
    <xf numFmtId="49" fontId="1" fillId="0" borderId="4" xfId="0" applyNumberFormat="1" applyFont="1" applyFill="1" applyBorder="1" applyProtection="1">
      <protection locked="0"/>
    </xf>
    <xf numFmtId="49" fontId="10" fillId="0" borderId="0" xfId="0" applyNumberFormat="1" applyFont="1" applyFill="1" applyBorder="1" applyAlignment="1" applyProtection="1">
      <alignment horizontal="left"/>
    </xf>
    <xf numFmtId="49" fontId="10" fillId="0" borderId="0" xfId="0" applyNumberFormat="1" applyFont="1" applyFill="1" applyBorder="1" applyProtection="1"/>
    <xf numFmtId="49" fontId="10" fillId="0" borderId="0" xfId="0" applyNumberFormat="1" applyFont="1" applyFill="1" applyBorder="1" applyAlignment="1" applyProtection="1">
      <alignment horizontal="center"/>
    </xf>
    <xf numFmtId="49" fontId="4" fillId="0" borderId="8" xfId="0" applyNumberFormat="1" applyFont="1" applyFill="1" applyBorder="1" applyAlignment="1" applyProtection="1">
      <alignment horizontal="left" vertical="top"/>
    </xf>
    <xf numFmtId="49" fontId="11" fillId="0" borderId="2" xfId="0" applyNumberFormat="1" applyFont="1" applyFill="1" applyBorder="1" applyAlignment="1" applyProtection="1">
      <alignment horizontal="left"/>
    </xf>
    <xf numFmtId="49" fontId="21" fillId="0" borderId="7" xfId="0" applyNumberFormat="1" applyFont="1" applyFill="1" applyBorder="1" applyAlignment="1" applyProtection="1">
      <alignment horizontal="left" wrapText="1"/>
    </xf>
    <xf numFmtId="49" fontId="0" fillId="0" borderId="4" xfId="0" applyNumberFormat="1" applyBorder="1" applyAlignment="1" applyProtection="1">
      <alignment wrapText="1"/>
    </xf>
    <xf numFmtId="0" fontId="21" fillId="0" borderId="0" xfId="0" applyNumberFormat="1" applyFont="1" applyFill="1" applyBorder="1" applyAlignment="1" applyProtection="1">
      <alignment vertical="top" wrapText="1"/>
      <protection locked="0"/>
    </xf>
    <xf numFmtId="49" fontId="11" fillId="0" borderId="8" xfId="0" applyNumberFormat="1" applyFont="1" applyFill="1" applyBorder="1" applyAlignment="1" applyProtection="1">
      <alignment horizontal="left"/>
    </xf>
    <xf numFmtId="49" fontId="3" fillId="0" borderId="18" xfId="0" applyNumberFormat="1" applyFont="1" applyFill="1" applyBorder="1" applyProtection="1"/>
    <xf numFmtId="49" fontId="4" fillId="0" borderId="18" xfId="0" applyNumberFormat="1" applyFont="1" applyFill="1" applyBorder="1" applyAlignment="1" applyProtection="1">
      <alignment horizontal="left" vertical="top" wrapText="1"/>
    </xf>
    <xf numFmtId="49" fontId="3" fillId="0" borderId="2" xfId="0" applyNumberFormat="1" applyFont="1" applyFill="1" applyBorder="1" applyAlignment="1" applyProtection="1"/>
    <xf numFmtId="49" fontId="0" fillId="0" borderId="0" xfId="0" applyNumberFormat="1" applyFill="1" applyBorder="1" applyAlignment="1" applyProtection="1"/>
    <xf numFmtId="49" fontId="0" fillId="0" borderId="4" xfId="0" applyNumberForma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11" fillId="0" borderId="8" xfId="0" applyNumberFormat="1" applyFont="1" applyFill="1" applyBorder="1" applyProtection="1"/>
    <xf numFmtId="49" fontId="0" fillId="0" borderId="7" xfId="0" applyNumberFormat="1" applyFill="1" applyBorder="1" applyAlignment="1" applyProtection="1"/>
    <xf numFmtId="49" fontId="11" fillId="0" borderId="2" xfId="0" applyNumberFormat="1" applyFont="1" applyFill="1" applyBorder="1" applyAlignment="1" applyProtection="1">
      <alignment horizontal="left" wrapText="1"/>
    </xf>
    <xf numFmtId="49" fontId="26" fillId="0" borderId="0" xfId="0" applyNumberFormat="1" applyFont="1" applyFill="1" applyBorder="1" applyProtection="1"/>
    <xf numFmtId="49" fontId="28" fillId="5" borderId="0" xfId="0" applyNumberFormat="1" applyFont="1" applyFill="1" applyBorder="1" applyProtection="1"/>
    <xf numFmtId="49" fontId="26" fillId="5" borderId="0" xfId="0" applyNumberFormat="1" applyFont="1" applyFill="1" applyBorder="1" applyProtection="1"/>
    <xf numFmtId="49" fontId="18" fillId="5" borderId="0" xfId="0" applyNumberFormat="1" applyFont="1" applyFill="1" applyBorder="1" applyProtection="1"/>
    <xf numFmtId="49" fontId="3" fillId="5" borderId="0" xfId="0" applyNumberFormat="1" applyFont="1" applyFill="1" applyBorder="1" applyProtection="1"/>
    <xf numFmtId="49" fontId="18" fillId="0" borderId="2" xfId="0" applyNumberFormat="1" applyFont="1" applyFill="1" applyBorder="1" applyProtection="1"/>
    <xf numFmtId="166" fontId="29" fillId="5" borderId="19" xfId="0" applyNumberFormat="1" applyFont="1" applyFill="1" applyBorder="1" applyAlignment="1" applyProtection="1">
      <alignment vertical="center"/>
    </xf>
    <xf numFmtId="166" fontId="29" fillId="5" borderId="20" xfId="0" applyNumberFormat="1" applyFont="1" applyFill="1" applyBorder="1" applyAlignment="1" applyProtection="1">
      <alignment vertical="center"/>
    </xf>
    <xf numFmtId="0" fontId="26" fillId="0" borderId="0" xfId="0" applyFont="1" applyBorder="1"/>
    <xf numFmtId="49" fontId="8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wrapText="1"/>
    </xf>
    <xf numFmtId="49" fontId="12" fillId="0" borderId="0" xfId="0" applyNumberFormat="1" applyFont="1" applyFill="1" applyBorder="1" applyAlignment="1" applyProtection="1">
      <alignment wrapText="1"/>
    </xf>
    <xf numFmtId="165" fontId="2" fillId="0" borderId="0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0" fillId="0" borderId="4" xfId="0" applyBorder="1"/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right"/>
    </xf>
    <xf numFmtId="0" fontId="0" fillId="0" borderId="5" xfId="0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49" fontId="28" fillId="0" borderId="0" xfId="0" applyNumberFormat="1" applyFont="1" applyFill="1" applyBorder="1" applyProtection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1" fontId="0" fillId="0" borderId="2" xfId="0" applyNumberFormat="1" applyFill="1" applyBorder="1"/>
    <xf numFmtId="1" fontId="0" fillId="0" borderId="0" xfId="0" applyNumberFormat="1" applyFill="1" applyBorder="1"/>
    <xf numFmtId="0" fontId="4" fillId="0" borderId="0" xfId="0" applyFont="1" applyFill="1" applyBorder="1" applyAlignment="1" applyProtection="1">
      <protection locked="0"/>
    </xf>
    <xf numFmtId="1" fontId="0" fillId="0" borderId="0" xfId="0" applyNumberFormat="1" applyFill="1" applyBorder="1" applyAlignment="1">
      <alignment vertical="center"/>
    </xf>
    <xf numFmtId="0" fontId="15" fillId="0" borderId="3" xfId="0" applyFont="1" applyBorder="1" applyAlignment="1" applyProtection="1">
      <alignment vertical="top"/>
      <protection locked="0"/>
    </xf>
    <xf numFmtId="0" fontId="5" fillId="0" borderId="3" xfId="0" applyFont="1" applyBorder="1" applyAlignment="1"/>
    <xf numFmtId="0" fontId="1" fillId="0" borderId="11" xfId="0" applyFont="1" applyBorder="1" applyAlignment="1">
      <alignment wrapText="1"/>
    </xf>
    <xf numFmtId="0" fontId="2" fillId="0" borderId="4" xfId="0" applyFont="1" applyBorder="1" applyAlignment="1" applyProtection="1">
      <alignment vertical="top" wrapText="1"/>
    </xf>
    <xf numFmtId="0" fontId="1" fillId="0" borderId="4" xfId="0" applyFont="1" applyBorder="1" applyAlignment="1">
      <alignment vertical="top" wrapText="1"/>
    </xf>
    <xf numFmtId="0" fontId="17" fillId="0" borderId="8" xfId="0" applyFont="1" applyBorder="1" applyProtection="1">
      <protection locked="0"/>
    </xf>
    <xf numFmtId="1" fontId="17" fillId="0" borderId="6" xfId="0" applyNumberFormat="1" applyFont="1" applyBorder="1"/>
    <xf numFmtId="9" fontId="0" fillId="0" borderId="11" xfId="0" applyNumberForma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17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2" xfId="0" quotePrefix="1" applyNumberFormat="1" applyFont="1" applyFill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Fill="1" applyBorder="1" applyAlignment="1">
      <alignment horizontal="right" wrapText="1"/>
    </xf>
    <xf numFmtId="166" fontId="9" fillId="0" borderId="12" xfId="0" applyNumberFormat="1" applyFont="1" applyFill="1" applyBorder="1" applyAlignment="1">
      <alignment wrapText="1"/>
    </xf>
    <xf numFmtId="0" fontId="9" fillId="0" borderId="12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wrapText="1"/>
    </xf>
    <xf numFmtId="0" fontId="31" fillId="0" borderId="12" xfId="3" applyFont="1" applyFill="1" applyBorder="1" applyAlignment="1">
      <alignment wrapText="1"/>
    </xf>
    <xf numFmtId="3" fontId="9" fillId="0" borderId="12" xfId="0" applyNumberFormat="1" applyFont="1" applyFill="1" applyBorder="1" applyAlignment="1">
      <alignment wrapText="1"/>
    </xf>
    <xf numFmtId="0" fontId="9" fillId="0" borderId="12" xfId="0" applyNumberFormat="1" applyFont="1" applyFill="1" applyBorder="1" applyAlignment="1">
      <alignment wrapText="1"/>
    </xf>
    <xf numFmtId="49" fontId="32" fillId="0" borderId="0" xfId="0" applyNumberFormat="1" applyFont="1" applyFill="1" applyBorder="1" applyAlignment="1" applyProtection="1">
      <alignment horizontal="left"/>
    </xf>
    <xf numFmtId="49" fontId="1" fillId="0" borderId="12" xfId="0" applyNumberFormat="1" applyFont="1" applyFill="1" applyBorder="1" applyProtection="1"/>
    <xf numFmtId="3" fontId="4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49" fontId="21" fillId="0" borderId="0" xfId="0" applyNumberFormat="1" applyFont="1" applyFill="1" applyBorder="1" applyAlignment="1" applyProtection="1"/>
    <xf numFmtId="0" fontId="0" fillId="0" borderId="6" xfId="0" applyBorder="1" applyAlignment="1" applyProtection="1"/>
    <xf numFmtId="49" fontId="0" fillId="0" borderId="0" xfId="0" applyNumberFormat="1" applyFill="1" applyBorder="1" applyAlignment="1" applyProtection="1"/>
    <xf numFmtId="0" fontId="0" fillId="0" borderId="5" xfId="0" applyBorder="1" applyAlignment="1" applyProtection="1"/>
    <xf numFmtId="49" fontId="9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/>
    <xf numFmtId="0" fontId="10" fillId="0" borderId="1" xfId="0" applyFont="1" applyBorder="1" applyAlignment="1">
      <alignment horizontal="right"/>
    </xf>
    <xf numFmtId="0" fontId="2" fillId="0" borderId="2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4" xfId="0" applyBorder="1" applyProtection="1">
      <protection locked="0"/>
    </xf>
    <xf numFmtId="0" fontId="18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center"/>
      <protection locked="0"/>
    </xf>
    <xf numFmtId="0" fontId="17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1" fontId="1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1" fontId="1" fillId="0" borderId="0" xfId="0" applyNumberFormat="1" applyFont="1" applyBorder="1" applyAlignment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12" fillId="0" borderId="2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1" fontId="33" fillId="0" borderId="0" xfId="0" applyNumberFormat="1" applyFont="1" applyFill="1" applyBorder="1"/>
    <xf numFmtId="0" fontId="33" fillId="0" borderId="0" xfId="0" applyFont="1" applyBorder="1"/>
    <xf numFmtId="1" fontId="33" fillId="0" borderId="0" xfId="0" applyNumberFormat="1" applyFont="1" applyBorder="1"/>
    <xf numFmtId="0" fontId="33" fillId="0" borderId="0" xfId="0" applyFont="1" applyBorder="1" applyAlignment="1"/>
    <xf numFmtId="1" fontId="33" fillId="0" borderId="0" xfId="0" applyNumberFormat="1" applyFont="1" applyFill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2" fillId="0" borderId="8" xfId="0" applyFont="1" applyBorder="1" applyProtection="1"/>
    <xf numFmtId="0" fontId="0" fillId="0" borderId="2" xfId="0" applyBorder="1" applyProtection="1"/>
    <xf numFmtId="0" fontId="0" fillId="0" borderId="0" xfId="0" applyBorder="1" applyProtection="1"/>
    <xf numFmtId="0" fontId="0" fillId="0" borderId="3" xfId="0" applyBorder="1" applyProtection="1"/>
    <xf numFmtId="0" fontId="2" fillId="0" borderId="9" xfId="0" applyFont="1" applyBorder="1" applyAlignment="1" applyProtection="1">
      <alignment vertical="top"/>
      <protection locked="0"/>
    </xf>
    <xf numFmtId="49" fontId="2" fillId="0" borderId="0" xfId="0" quotePrefix="1" applyNumberFormat="1" applyFont="1" applyFill="1" applyBorder="1" applyAlignment="1" applyProtection="1"/>
    <xf numFmtId="3" fontId="5" fillId="0" borderId="2" xfId="0" applyNumberFormat="1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1" fontId="33" fillId="0" borderId="0" xfId="0" applyNumberFormat="1" applyFont="1" applyFill="1" applyBorder="1" applyProtection="1">
      <protection locked="0"/>
    </xf>
    <xf numFmtId="0" fontId="33" fillId="0" borderId="0" xfId="0" applyFont="1" applyBorder="1" applyProtection="1">
      <protection locked="0"/>
    </xf>
    <xf numFmtId="0" fontId="26" fillId="0" borderId="0" xfId="0" applyFont="1" applyBorder="1" applyProtection="1">
      <protection locked="0"/>
    </xf>
    <xf numFmtId="49" fontId="2" fillId="0" borderId="4" xfId="0" applyNumberFormat="1" applyFont="1" applyBorder="1" applyAlignment="1" applyProtection="1"/>
    <xf numFmtId="49" fontId="2" fillId="0" borderId="11" xfId="0" applyNumberFormat="1" applyFont="1" applyBorder="1" applyAlignment="1" applyProtection="1"/>
    <xf numFmtId="49" fontId="2" fillId="0" borderId="8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7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3" fontId="5" fillId="0" borderId="9" xfId="0" applyNumberFormat="1" applyFont="1" applyFill="1" applyBorder="1" applyAlignment="1" applyProtection="1">
      <alignment vertical="center"/>
      <protection locked="0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3" fontId="5" fillId="0" borderId="10" xfId="0" applyNumberFormat="1" applyFont="1" applyFill="1" applyBorder="1" applyAlignment="1" applyProtection="1">
      <alignment vertical="center"/>
      <protection locked="0"/>
    </xf>
    <xf numFmtId="49" fontId="1" fillId="0" borderId="9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49" fontId="1" fillId="0" borderId="10" xfId="0" applyNumberFormat="1" applyFont="1" applyFill="1" applyBorder="1" applyAlignment="1" applyProtection="1">
      <alignment horizontal="left" vertical="center"/>
    </xf>
    <xf numFmtId="49" fontId="1" fillId="0" borderId="9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10" xfId="0" applyNumberFormat="1" applyFont="1" applyFill="1" applyBorder="1" applyAlignment="1" applyProtection="1">
      <alignment vertical="center"/>
    </xf>
    <xf numFmtId="3" fontId="5" fillId="4" borderId="9" xfId="0" applyNumberFormat="1" applyFont="1" applyFill="1" applyBorder="1" applyAlignment="1" applyProtection="1">
      <alignment vertical="center"/>
    </xf>
    <xf numFmtId="3" fontId="5" fillId="4" borderId="1" xfId="0" applyNumberFormat="1" applyFont="1" applyFill="1" applyBorder="1" applyAlignment="1" applyProtection="1">
      <alignment vertical="center"/>
    </xf>
    <xf numFmtId="3" fontId="5" fillId="4" borderId="10" xfId="0" applyNumberFormat="1" applyFont="1" applyFill="1" applyBorder="1" applyAlignment="1" applyProtection="1">
      <alignment vertical="center"/>
    </xf>
    <xf numFmtId="49" fontId="3" fillId="0" borderId="9" xfId="0" applyNumberFormat="1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9" fontId="3" fillId="0" borderId="10" xfId="0" applyNumberFormat="1" applyFont="1" applyFill="1" applyBorder="1" applyAlignment="1" applyProtection="1">
      <alignment horizontal="left" vertical="center"/>
    </xf>
    <xf numFmtId="3" fontId="1" fillId="4" borderId="12" xfId="0" applyNumberFormat="1" applyFont="1" applyFill="1" applyBorder="1" applyAlignment="1" applyProtection="1">
      <alignment horizontal="center"/>
    </xf>
    <xf numFmtId="9" fontId="3" fillId="0" borderId="0" xfId="0" applyNumberFormat="1" applyFont="1" applyFill="1" applyBorder="1" applyAlignment="1" applyProtection="1">
      <alignment vertical="center"/>
    </xf>
    <xf numFmtId="9" fontId="0" fillId="0" borderId="0" xfId="0" applyNumberForma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/>
    <xf numFmtId="49" fontId="0" fillId="0" borderId="0" xfId="0" applyNumberFormat="1" applyFill="1" applyBorder="1" applyAlignment="1" applyProtection="1"/>
    <xf numFmtId="9" fontId="10" fillId="4" borderId="12" xfId="0" applyNumberFormat="1" applyFont="1" applyFill="1" applyBorder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49" fontId="2" fillId="0" borderId="17" xfId="0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/>
    </xf>
    <xf numFmtId="49" fontId="1" fillId="0" borderId="12" xfId="0" applyNumberFormat="1" applyFont="1" applyFill="1" applyBorder="1" applyAlignment="1" applyProtection="1"/>
    <xf numFmtId="49" fontId="17" fillId="0" borderId="9" xfId="0" applyNumberFormat="1" applyFont="1" applyFill="1" applyBorder="1" applyAlignment="1" applyProtection="1"/>
    <xf numFmtId="49" fontId="17" fillId="0" borderId="1" xfId="0" applyNumberFormat="1" applyFont="1" applyFill="1" applyBorder="1" applyAlignment="1" applyProtection="1"/>
    <xf numFmtId="49" fontId="17" fillId="0" borderId="10" xfId="0" applyNumberFormat="1" applyFont="1" applyFill="1" applyBorder="1" applyAlignment="1" applyProtection="1"/>
    <xf numFmtId="49" fontId="10" fillId="0" borderId="4" xfId="0" applyNumberFormat="1" applyFont="1" applyFill="1" applyBorder="1" applyAlignment="1" applyProtection="1"/>
    <xf numFmtId="3" fontId="1" fillId="4" borderId="9" xfId="0" applyNumberFormat="1" applyFont="1" applyFill="1" applyBorder="1" applyAlignment="1" applyProtection="1">
      <alignment horizontal="center"/>
    </xf>
    <xf numFmtId="3" fontId="1" fillId="4" borderId="1" xfId="0" applyNumberFormat="1" applyFont="1" applyFill="1" applyBorder="1" applyAlignment="1" applyProtection="1">
      <alignment horizontal="center"/>
    </xf>
    <xf numFmtId="3" fontId="1" fillId="4" borderId="10" xfId="0" applyNumberFormat="1" applyFont="1" applyFill="1" applyBorder="1" applyAlignment="1" applyProtection="1">
      <alignment horizontal="center"/>
    </xf>
    <xf numFmtId="9" fontId="0" fillId="4" borderId="12" xfId="0" applyNumberFormat="1" applyFill="1" applyBorder="1" applyAlignment="1" applyProtection="1"/>
    <xf numFmtId="49" fontId="2" fillId="0" borderId="0" xfId="0" applyNumberFormat="1" applyFont="1" applyFill="1" applyBorder="1" applyAlignment="1" applyProtection="1"/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49" fontId="10" fillId="0" borderId="9" xfId="0" applyNumberFormat="1" applyFont="1" applyFill="1" applyBorder="1" applyAlignment="1" applyProtection="1">
      <alignment vertical="center" wrapText="1"/>
    </xf>
    <xf numFmtId="49" fontId="10" fillId="0" borderId="1" xfId="0" applyNumberFormat="1" applyFont="1" applyFill="1" applyBorder="1" applyAlignment="1" applyProtection="1">
      <alignment vertical="center" wrapText="1"/>
    </xf>
    <xf numFmtId="49" fontId="10" fillId="0" borderId="10" xfId="0" applyNumberFormat="1" applyFont="1" applyFill="1" applyBorder="1" applyAlignment="1" applyProtection="1">
      <alignment vertical="center" wrapText="1"/>
    </xf>
    <xf numFmtId="49" fontId="3" fillId="0" borderId="9" xfId="0" applyNumberFormat="1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vertical="center"/>
    </xf>
    <xf numFmtId="49" fontId="3" fillId="0" borderId="1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0" fontId="21" fillId="0" borderId="9" xfId="0" applyNumberFormat="1" applyFont="1" applyFill="1" applyBorder="1" applyAlignment="1" applyProtection="1">
      <alignment horizontal="left" vertical="top" wrapText="1"/>
      <protection locked="0"/>
    </xf>
    <xf numFmtId="0" fontId="21" fillId="0" borderId="1" xfId="0" applyNumberFormat="1" applyFont="1" applyFill="1" applyBorder="1" applyAlignment="1" applyProtection="1">
      <alignment horizontal="left" vertical="top" wrapText="1"/>
      <protection locked="0"/>
    </xf>
    <xf numFmtId="0" fontId="21" fillId="0" borderId="10" xfId="0" applyNumberFormat="1" applyFont="1" applyFill="1" applyBorder="1" applyAlignment="1" applyProtection="1">
      <alignment horizontal="left" vertical="top" wrapText="1"/>
      <protection locked="0"/>
    </xf>
    <xf numFmtId="1" fontId="5" fillId="0" borderId="12" xfId="0" applyNumberFormat="1" applyFont="1" applyFill="1" applyBorder="1" applyAlignment="1" applyProtection="1">
      <alignment horizontal="right" vertical="center"/>
      <protection locked="0"/>
    </xf>
    <xf numFmtId="49" fontId="1" fillId="0" borderId="12" xfId="0" applyNumberFormat="1" applyFont="1" applyFill="1" applyBorder="1" applyAlignment="1" applyProtection="1">
      <alignment horizontal="left"/>
    </xf>
    <xf numFmtId="49" fontId="0" fillId="0" borderId="12" xfId="0" applyNumberFormat="1" applyFill="1" applyBorder="1" applyAlignment="1" applyProtection="1">
      <alignment horizontal="left"/>
    </xf>
    <xf numFmtId="49" fontId="1" fillId="0" borderId="8" xfId="0" applyNumberFormat="1" applyFont="1" applyFill="1" applyBorder="1" applyAlignment="1" applyProtection="1">
      <alignment vertical="top" wrapText="1"/>
    </xf>
    <xf numFmtId="0" fontId="0" fillId="0" borderId="5" xfId="0" applyBorder="1" applyAlignment="1" applyProtection="1">
      <alignment vertical="top"/>
    </xf>
    <xf numFmtId="0" fontId="0" fillId="0" borderId="6" xfId="0" applyBorder="1" applyAlignment="1" applyProtection="1"/>
    <xf numFmtId="0" fontId="0" fillId="0" borderId="2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3" xfId="0" applyBorder="1" applyAlignment="1" applyProtection="1"/>
    <xf numFmtId="49" fontId="11" fillId="0" borderId="0" xfId="0" applyNumberFormat="1" applyFont="1" applyFill="1" applyBorder="1" applyAlignment="1" applyProtection="1"/>
    <xf numFmtId="49" fontId="21" fillId="0" borderId="0" xfId="0" applyNumberFormat="1" applyFont="1" applyFill="1" applyBorder="1" applyAlignment="1" applyProtection="1"/>
    <xf numFmtId="49" fontId="9" fillId="0" borderId="8" xfId="0" applyNumberFormat="1" applyFont="1" applyFill="1" applyBorder="1" applyAlignment="1" applyProtection="1">
      <alignment vertical="top"/>
    </xf>
    <xf numFmtId="49" fontId="0" fillId="0" borderId="5" xfId="0" applyNumberFormat="1" applyFill="1" applyBorder="1" applyAlignment="1" applyProtection="1">
      <alignment vertical="top"/>
    </xf>
    <xf numFmtId="14" fontId="21" fillId="0" borderId="7" xfId="0" applyNumberFormat="1" applyFont="1" applyFill="1" applyBorder="1" applyAlignment="1" applyProtection="1">
      <alignment horizontal="left" vertical="top"/>
      <protection locked="0"/>
    </xf>
    <xf numFmtId="14" fontId="21" fillId="0" borderId="4" xfId="0" applyNumberFormat="1" applyFont="1" applyFill="1" applyBorder="1" applyAlignment="1" applyProtection="1">
      <alignment horizontal="left" vertical="top"/>
      <protection locked="0"/>
    </xf>
    <xf numFmtId="14" fontId="21" fillId="0" borderId="11" xfId="0" applyNumberFormat="1" applyFont="1" applyFill="1" applyBorder="1" applyAlignment="1" applyProtection="1">
      <alignment horizontal="left" vertical="top"/>
      <protection locked="0"/>
    </xf>
    <xf numFmtId="14" fontId="21" fillId="0" borderId="7" xfId="0" applyNumberFormat="1" applyFont="1" applyFill="1" applyBorder="1" applyAlignment="1" applyProtection="1">
      <alignment horizontal="left"/>
      <protection locked="0"/>
    </xf>
    <xf numFmtId="14" fontId="21" fillId="0" borderId="4" xfId="0" applyNumberFormat="1" applyFont="1" applyFill="1" applyBorder="1" applyAlignment="1" applyProtection="1">
      <alignment horizontal="left"/>
      <protection locked="0"/>
    </xf>
    <xf numFmtId="14" fontId="21" fillId="0" borderId="11" xfId="0" applyNumberFormat="1" applyFont="1" applyFill="1" applyBorder="1" applyAlignment="1" applyProtection="1">
      <alignment horizontal="left"/>
      <protection locked="0"/>
    </xf>
    <xf numFmtId="49" fontId="1" fillId="0" borderId="8" xfId="0" applyNumberFormat="1" applyFont="1" applyFill="1" applyBorder="1" applyAlignment="1" applyProtection="1">
      <alignment horizontal="left" vertical="top" wrapText="1"/>
    </xf>
    <xf numFmtId="49" fontId="0" fillId="0" borderId="5" xfId="0" applyNumberFormat="1" applyFill="1" applyBorder="1" applyAlignment="1" applyProtection="1">
      <alignment horizontal="left" vertical="top"/>
    </xf>
    <xf numFmtId="49" fontId="3" fillId="0" borderId="12" xfId="0" applyNumberFormat="1" applyFont="1" applyFill="1" applyBorder="1" applyAlignment="1" applyProtection="1">
      <alignment horizontal="left"/>
    </xf>
    <xf numFmtId="49" fontId="0" fillId="0" borderId="12" xfId="0" applyNumberFormat="1" applyFill="1" applyBorder="1" applyAlignment="1" applyProtection="1"/>
    <xf numFmtId="0" fontId="0" fillId="0" borderId="0" xfId="0" applyBorder="1" applyAlignment="1" applyProtection="1">
      <alignment horizontal="center"/>
      <protection locked="0"/>
    </xf>
    <xf numFmtId="49" fontId="0" fillId="0" borderId="6" xfId="0" applyNumberFormat="1" applyFill="1" applyBorder="1" applyAlignment="1" applyProtection="1">
      <alignment vertical="top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49" fontId="22" fillId="0" borderId="0" xfId="0" applyNumberFormat="1" applyFont="1" applyFill="1" applyBorder="1" applyAlignment="1" applyProtection="1">
      <alignment horizontal="center" vertical="center" wrapText="1"/>
    </xf>
    <xf numFmtId="49" fontId="22" fillId="0" borderId="3" xfId="0" applyNumberFormat="1" applyFont="1" applyFill="1" applyBorder="1" applyAlignment="1" applyProtection="1">
      <alignment horizontal="center" vertical="center" wrapText="1"/>
    </xf>
    <xf numFmtId="49" fontId="21" fillId="0" borderId="7" xfId="0" applyNumberFormat="1" applyFont="1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49" fontId="17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/>
    <xf numFmtId="49" fontId="0" fillId="0" borderId="3" xfId="0" applyNumberFormat="1" applyFill="1" applyBorder="1" applyAlignment="1" applyProtection="1"/>
    <xf numFmtId="49" fontId="9" fillId="0" borderId="0" xfId="0" applyNumberFormat="1" applyFont="1" applyFill="1" applyBorder="1" applyAlignment="1" applyProtection="1"/>
    <xf numFmtId="49" fontId="9" fillId="6" borderId="8" xfId="0" applyNumberFormat="1" applyFont="1" applyFill="1" applyBorder="1" applyAlignment="1" applyProtection="1">
      <alignment horizontal="center" vertical="top"/>
    </xf>
    <xf numFmtId="49" fontId="9" fillId="6" borderId="5" xfId="0" applyNumberFormat="1" applyFont="1" applyFill="1" applyBorder="1" applyAlignment="1" applyProtection="1">
      <alignment horizontal="center" vertical="top"/>
    </xf>
    <xf numFmtId="49" fontId="9" fillId="6" borderId="6" xfId="0" applyNumberFormat="1" applyFont="1" applyFill="1" applyBorder="1" applyAlignment="1" applyProtection="1">
      <alignment horizontal="center" vertical="top"/>
    </xf>
    <xf numFmtId="49" fontId="2" fillId="6" borderId="7" xfId="0" applyNumberFormat="1" applyFont="1" applyFill="1" applyBorder="1" applyAlignment="1" applyProtection="1">
      <alignment horizontal="center" wrapText="1"/>
      <protection locked="0"/>
    </xf>
    <xf numFmtId="49" fontId="2" fillId="6" borderId="4" xfId="0" applyNumberFormat="1" applyFont="1" applyFill="1" applyBorder="1" applyAlignment="1" applyProtection="1">
      <alignment horizontal="center" wrapText="1"/>
      <protection locked="0"/>
    </xf>
    <xf numFmtId="49" fontId="2" fillId="6" borderId="11" xfId="0" applyNumberFormat="1" applyFont="1" applyFill="1" applyBorder="1" applyAlignment="1" applyProtection="1">
      <alignment horizontal="center" wrapText="1"/>
      <protection locked="0"/>
    </xf>
    <xf numFmtId="49" fontId="9" fillId="7" borderId="8" xfId="0" applyNumberFormat="1" applyFont="1" applyFill="1" applyBorder="1" applyAlignment="1" applyProtection="1">
      <alignment horizontal="center"/>
    </xf>
    <xf numFmtId="49" fontId="9" fillId="7" borderId="6" xfId="0" applyNumberFormat="1" applyFont="1" applyFill="1" applyBorder="1" applyAlignment="1" applyProtection="1">
      <alignment horizontal="center"/>
    </xf>
    <xf numFmtId="49" fontId="2" fillId="7" borderId="7" xfId="0" applyNumberFormat="1" applyFont="1" applyFill="1" applyBorder="1" applyAlignment="1" applyProtection="1">
      <alignment horizontal="center"/>
      <protection locked="0"/>
    </xf>
    <xf numFmtId="49" fontId="2" fillId="7" borderId="11" xfId="0" applyNumberFormat="1" applyFont="1" applyFill="1" applyBorder="1" applyAlignment="1" applyProtection="1">
      <alignment horizontal="center"/>
      <protection locked="0"/>
    </xf>
    <xf numFmtId="49" fontId="16" fillId="4" borderId="9" xfId="0" applyNumberFormat="1" applyFont="1" applyFill="1" applyBorder="1" applyAlignment="1" applyProtection="1">
      <alignment horizontal="center" vertical="center" wrapText="1"/>
    </xf>
    <xf numFmtId="49" fontId="16" fillId="4" borderId="1" xfId="0" applyNumberFormat="1" applyFont="1" applyFill="1" applyBorder="1" applyAlignment="1" applyProtection="1">
      <alignment horizontal="center" vertical="center" wrapText="1"/>
    </xf>
    <xf numFmtId="49" fontId="16" fillId="4" borderId="10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49" fontId="21" fillId="0" borderId="7" xfId="0" applyNumberFormat="1" applyFont="1" applyFill="1" applyBorder="1" applyAlignment="1" applyProtection="1">
      <protection locked="0"/>
    </xf>
    <xf numFmtId="49" fontId="21" fillId="0" borderId="4" xfId="0" applyNumberFormat="1" applyFont="1" applyFill="1" applyBorder="1" applyAlignment="1" applyProtection="1">
      <protection locked="0"/>
    </xf>
    <xf numFmtId="49" fontId="21" fillId="0" borderId="11" xfId="0" applyNumberFormat="1" applyFont="1" applyFill="1" applyBorder="1" applyAlignment="1" applyProtection="1">
      <protection locked="0"/>
    </xf>
    <xf numFmtId="49" fontId="18" fillId="0" borderId="8" xfId="0" applyNumberFormat="1" applyFont="1" applyFill="1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49" fontId="18" fillId="0" borderId="8" xfId="0" applyNumberFormat="1" applyFont="1" applyFill="1" applyBorder="1" applyAlignment="1" applyProtection="1"/>
    <xf numFmtId="49" fontId="0" fillId="0" borderId="5" xfId="0" applyNumberFormat="1" applyFill="1" applyBorder="1" applyAlignment="1" applyProtection="1"/>
    <xf numFmtId="49" fontId="0" fillId="0" borderId="6" xfId="0" applyNumberFormat="1" applyFill="1" applyBorder="1" applyAlignment="1" applyProtection="1"/>
    <xf numFmtId="49" fontId="9" fillId="0" borderId="8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Alignment="1" applyProtection="1">
      <alignment horizontal="center" vertical="center"/>
    </xf>
    <xf numFmtId="0" fontId="0" fillId="0" borderId="4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49" fontId="17" fillId="0" borderId="0" xfId="0" applyNumberFormat="1" applyFont="1" applyFill="1" applyBorder="1" applyAlignment="1" applyProtection="1">
      <alignment horizontal="center"/>
    </xf>
    <xf numFmtId="49" fontId="18" fillId="0" borderId="5" xfId="0" applyNumberFormat="1" applyFont="1" applyFill="1" applyBorder="1" applyAlignment="1" applyProtection="1"/>
    <xf numFmtId="49" fontId="18" fillId="0" borderId="6" xfId="0" applyNumberFormat="1" applyFont="1" applyFill="1" applyBorder="1" applyAlignment="1" applyProtection="1"/>
    <xf numFmtId="49" fontId="17" fillId="0" borderId="7" xfId="0" applyNumberFormat="1" applyFont="1" applyFill="1" applyBorder="1" applyAlignment="1" applyProtection="1">
      <protection locked="0"/>
    </xf>
    <xf numFmtId="0" fontId="0" fillId="0" borderId="5" xfId="0" applyBorder="1" applyAlignment="1" applyProtection="1"/>
    <xf numFmtId="49" fontId="30" fillId="0" borderId="7" xfId="3" applyNumberFormat="1" applyFill="1" applyBorder="1" applyAlignment="1" applyProtection="1">
      <alignment horizontal="left"/>
      <protection locked="0"/>
    </xf>
    <xf numFmtId="0" fontId="21" fillId="0" borderId="0" xfId="0" applyNumberFormat="1" applyFont="1" applyFill="1" applyBorder="1" applyAlignment="1" applyProtection="1">
      <alignment horizontal="left"/>
      <protection locked="0"/>
    </xf>
    <xf numFmtId="49" fontId="23" fillId="0" borderId="0" xfId="0" applyNumberFormat="1" applyFont="1" applyFill="1" applyBorder="1" applyAlignment="1" applyProtection="1">
      <alignment horizontal="left"/>
      <protection locked="0"/>
    </xf>
    <xf numFmtId="49" fontId="3" fillId="0" borderId="2" xfId="0" applyNumberFormat="1" applyFont="1" applyFill="1" applyBorder="1" applyAlignment="1" applyProtection="1">
      <protection locked="0"/>
    </xf>
    <xf numFmtId="49" fontId="0" fillId="0" borderId="0" xfId="0" applyNumberFormat="1" applyFill="1" applyBorder="1" applyAlignment="1" applyProtection="1">
      <protection locked="0"/>
    </xf>
    <xf numFmtId="49" fontId="0" fillId="0" borderId="4" xfId="0" applyNumberFormat="1" applyFill="1" applyBorder="1" applyAlignment="1" applyProtection="1">
      <protection locked="0"/>
    </xf>
    <xf numFmtId="49" fontId="0" fillId="0" borderId="11" xfId="0" applyNumberFormat="1" applyFill="1" applyBorder="1" applyAlignment="1" applyProtection="1">
      <protection locked="0"/>
    </xf>
    <xf numFmtId="0" fontId="11" fillId="0" borderId="9" xfId="0" applyNumberFormat="1" applyFont="1" applyFill="1" applyBorder="1" applyAlignment="1" applyProtection="1">
      <alignment horizontal="center" wrapText="1"/>
    </xf>
    <xf numFmtId="0" fontId="0" fillId="0" borderId="1" xfId="0" applyNumberFormat="1" applyBorder="1" applyAlignment="1" applyProtection="1"/>
    <xf numFmtId="0" fontId="0" fillId="0" borderId="10" xfId="0" applyNumberFormat="1" applyBorder="1" applyAlignment="1" applyProtection="1"/>
    <xf numFmtId="0" fontId="17" fillId="0" borderId="0" xfId="0" applyNumberFormat="1" applyFont="1" applyFill="1" applyBorder="1" applyAlignment="1" applyProtection="1">
      <alignment horizontal="center"/>
    </xf>
    <xf numFmtId="49" fontId="2" fillId="0" borderId="5" xfId="0" applyNumberFormat="1" applyFont="1" applyFill="1" applyBorder="1" applyAlignment="1" applyProtection="1">
      <alignment wrapText="1"/>
    </xf>
    <xf numFmtId="0" fontId="1" fillId="0" borderId="5" xfId="0" applyFont="1" applyBorder="1" applyAlignment="1" applyProtection="1">
      <alignment wrapText="1"/>
    </xf>
    <xf numFmtId="49" fontId="30" fillId="0" borderId="7" xfId="3" applyNumberFormat="1" applyFill="1" applyBorder="1" applyAlignment="1" applyProtection="1">
      <protection locked="0"/>
    </xf>
    <xf numFmtId="49" fontId="18" fillId="0" borderId="2" xfId="0" applyNumberFormat="1" applyFont="1" applyFill="1" applyBorder="1" applyAlignment="1" applyProtection="1"/>
    <xf numFmtId="0" fontId="0" fillId="0" borderId="0" xfId="0" applyBorder="1" applyAlignment="1" applyProtection="1"/>
    <xf numFmtId="49" fontId="9" fillId="0" borderId="8" xfId="0" applyNumberFormat="1" applyFont="1" applyFill="1" applyBorder="1" applyAlignment="1" applyProtection="1">
      <alignment vertical="center"/>
    </xf>
    <xf numFmtId="49" fontId="9" fillId="0" borderId="5" xfId="0" applyNumberFormat="1" applyFont="1" applyFill="1" applyBorder="1" applyAlignment="1" applyProtection="1">
      <alignment vertical="center"/>
    </xf>
    <xf numFmtId="49" fontId="9" fillId="0" borderId="5" xfId="0" applyNumberFormat="1" applyFont="1" applyFill="1" applyBorder="1" applyAlignment="1" applyProtection="1">
      <alignment vertical="top"/>
    </xf>
    <xf numFmtId="0" fontId="2" fillId="0" borderId="8" xfId="0" applyNumberFormat="1" applyFont="1" applyFill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49" fontId="0" fillId="0" borderId="4" xfId="0" applyNumberFormat="1" applyFill="1" applyBorder="1" applyAlignment="1" applyProtection="1"/>
    <xf numFmtId="49" fontId="2" fillId="0" borderId="9" xfId="0" quotePrefix="1" applyNumberFormat="1" applyFont="1" applyFill="1" applyBorder="1" applyAlignment="1" applyProtection="1">
      <alignment horizontal="center"/>
    </xf>
    <xf numFmtId="49" fontId="2" fillId="0" borderId="1" xfId="0" quotePrefix="1" applyNumberFormat="1" applyFont="1" applyFill="1" applyBorder="1" applyAlignment="1" applyProtection="1">
      <alignment horizontal="center"/>
    </xf>
    <xf numFmtId="49" fontId="2" fillId="0" borderId="10" xfId="0" quotePrefix="1" applyNumberFormat="1" applyFont="1" applyFill="1" applyBorder="1" applyAlignment="1" applyProtection="1">
      <alignment horizontal="center"/>
    </xf>
    <xf numFmtId="49" fontId="2" fillId="0" borderId="5" xfId="0" applyNumberFormat="1" applyFont="1" applyFill="1" applyBorder="1" applyAlignment="1" applyProtection="1">
      <alignment vertical="center"/>
    </xf>
    <xf numFmtId="49" fontId="2" fillId="0" borderId="6" xfId="0" applyNumberFormat="1" applyFont="1" applyFill="1" applyBorder="1" applyAlignment="1" applyProtection="1">
      <alignment vertical="center"/>
    </xf>
    <xf numFmtId="49" fontId="2" fillId="0" borderId="4" xfId="0" applyNumberFormat="1" applyFont="1" applyFill="1" applyBorder="1" applyAlignment="1" applyProtection="1">
      <alignment vertical="center"/>
    </xf>
    <xf numFmtId="49" fontId="2" fillId="0" borderId="11" xfId="0" applyNumberFormat="1" applyFont="1" applyFill="1" applyBorder="1" applyAlignment="1" applyProtection="1">
      <alignment vertical="center"/>
    </xf>
    <xf numFmtId="49" fontId="2" fillId="0" borderId="12" xfId="0" quotePrefix="1" applyNumberFormat="1" applyFont="1" applyFill="1" applyBorder="1" applyAlignment="1" applyProtection="1">
      <alignment horizontal="center"/>
    </xf>
    <xf numFmtId="49" fontId="2" fillId="0" borderId="9" xfId="0" applyNumberFormat="1" applyFont="1" applyFill="1" applyBorder="1" applyAlignment="1" applyProtection="1">
      <alignment horizontal="center"/>
    </xf>
    <xf numFmtId="49" fontId="2" fillId="0" borderId="1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</xf>
    <xf numFmtId="49" fontId="1" fillId="0" borderId="14" xfId="0" applyNumberFormat="1" applyFont="1" applyFill="1" applyBorder="1" applyAlignment="1" applyProtection="1">
      <alignment horizontal="center"/>
      <protection locked="0"/>
    </xf>
    <xf numFmtId="49" fontId="1" fillId="0" borderId="15" xfId="0" applyNumberFormat="1" applyFont="1" applyFill="1" applyBorder="1" applyAlignment="1" applyProtection="1">
      <alignment horizontal="center"/>
      <protection locked="0"/>
    </xf>
    <xf numFmtId="49" fontId="1" fillId="0" borderId="16" xfId="0" applyNumberFormat="1" applyFont="1" applyFill="1" applyBorder="1" applyAlignment="1" applyProtection="1">
      <alignment horizontal="center"/>
      <protection locked="0"/>
    </xf>
    <xf numFmtId="3" fontId="4" fillId="4" borderId="9" xfId="0" applyNumberFormat="1" applyFont="1" applyFill="1" applyBorder="1" applyAlignment="1" applyProtection="1">
      <alignment vertical="center"/>
    </xf>
    <xf numFmtId="3" fontId="4" fillId="4" borderId="1" xfId="0" applyNumberFormat="1" applyFont="1" applyFill="1" applyBorder="1" applyAlignment="1" applyProtection="1">
      <alignment vertical="center"/>
    </xf>
    <xf numFmtId="3" fontId="4" fillId="4" borderId="10" xfId="0" applyNumberFormat="1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3" fontId="4" fillId="4" borderId="12" xfId="0" applyNumberFormat="1" applyFont="1" applyFill="1" applyBorder="1" applyAlignment="1" applyProtection="1">
      <alignment vertical="center"/>
    </xf>
    <xf numFmtId="49" fontId="1" fillId="0" borderId="8" xfId="0" applyNumberFormat="1" applyFont="1" applyFill="1" applyBorder="1" applyAlignment="1" applyProtection="1">
      <alignment horizontal="center" vertical="top" wrapText="1"/>
      <protection locked="0"/>
    </xf>
    <xf numFmtId="49" fontId="1" fillId="0" borderId="5" xfId="0" applyNumberFormat="1" applyFont="1" applyFill="1" applyBorder="1" applyAlignment="1" applyProtection="1">
      <alignment horizontal="center" vertical="top" wrapText="1"/>
      <protection locked="0"/>
    </xf>
    <xf numFmtId="49" fontId="1" fillId="0" borderId="6" xfId="0" applyNumberFormat="1" applyFont="1" applyFill="1" applyBorder="1" applyAlignment="1" applyProtection="1">
      <alignment horizontal="center" vertical="top" wrapText="1"/>
      <protection locked="0"/>
    </xf>
    <xf numFmtId="49" fontId="1" fillId="0" borderId="7" xfId="0" applyNumberFormat="1" applyFont="1" applyFill="1" applyBorder="1" applyAlignment="1" applyProtection="1">
      <alignment horizontal="center" vertical="top" wrapText="1"/>
      <protection locked="0"/>
    </xf>
    <xf numFmtId="49" fontId="1" fillId="0" borderId="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center" vertical="center" wrapText="1"/>
    </xf>
    <xf numFmtId="49" fontId="2" fillId="4" borderId="10" xfId="0" applyNumberFormat="1" applyFont="1" applyFill="1" applyBorder="1" applyAlignment="1" applyProtection="1">
      <alignment horizontal="center" vertical="center" wrapText="1"/>
    </xf>
    <xf numFmtId="3" fontId="2" fillId="4" borderId="9" xfId="0" applyNumberFormat="1" applyFont="1" applyFill="1" applyBorder="1" applyAlignment="1" applyProtection="1">
      <alignment horizontal="center" vertical="center"/>
    </xf>
    <xf numFmtId="3" fontId="2" fillId="4" borderId="1" xfId="0" applyNumberFormat="1" applyFont="1" applyFill="1" applyBorder="1" applyAlignment="1" applyProtection="1">
      <alignment horizontal="center" vertical="center"/>
    </xf>
    <xf numFmtId="3" fontId="2" fillId="4" borderId="10" xfId="0" applyNumberFormat="1" applyFont="1" applyFill="1" applyBorder="1" applyAlignment="1" applyProtection="1">
      <alignment horizontal="center" vertical="center"/>
    </xf>
    <xf numFmtId="49" fontId="1" fillId="0" borderId="9" xfId="0" applyNumberFormat="1" applyFont="1" applyFill="1" applyBorder="1" applyAlignment="1" applyProtection="1">
      <alignment horizontal="left" wrapText="1"/>
    </xf>
    <xf numFmtId="49" fontId="1" fillId="0" borderId="1" xfId="0" applyNumberFormat="1" applyFont="1" applyFill="1" applyBorder="1" applyAlignment="1" applyProtection="1">
      <alignment horizontal="left" wrapText="1"/>
    </xf>
    <xf numFmtId="49" fontId="1" fillId="0" borderId="10" xfId="0" applyNumberFormat="1" applyFont="1" applyFill="1" applyBorder="1" applyAlignment="1" applyProtection="1">
      <alignment horizontal="left" wrapText="1"/>
    </xf>
    <xf numFmtId="0" fontId="21" fillId="0" borderId="8" xfId="0" applyNumberFormat="1" applyFont="1" applyFill="1" applyBorder="1" applyAlignment="1" applyProtection="1">
      <alignment vertical="top" wrapText="1"/>
      <protection locked="0"/>
    </xf>
    <xf numFmtId="0" fontId="21" fillId="0" borderId="5" xfId="0" applyNumberFormat="1" applyFont="1" applyFill="1" applyBorder="1" applyAlignment="1" applyProtection="1">
      <alignment vertical="top" wrapText="1"/>
      <protection locked="0"/>
    </xf>
    <xf numFmtId="0" fontId="21" fillId="0" borderId="6" xfId="0" applyNumberFormat="1" applyFont="1" applyFill="1" applyBorder="1" applyAlignment="1" applyProtection="1">
      <alignment vertical="top" wrapText="1"/>
      <protection locked="0"/>
    </xf>
    <xf numFmtId="0" fontId="21" fillId="0" borderId="7" xfId="0" applyNumberFormat="1" applyFont="1" applyFill="1" applyBorder="1" applyAlignment="1" applyProtection="1">
      <alignment vertical="top" wrapText="1"/>
      <protection locked="0"/>
    </xf>
    <xf numFmtId="0" fontId="21" fillId="0" borderId="4" xfId="0" applyNumberFormat="1" applyFont="1" applyFill="1" applyBorder="1" applyAlignment="1" applyProtection="1">
      <alignment vertical="top" wrapText="1"/>
      <protection locked="0"/>
    </xf>
    <xf numFmtId="0" fontId="21" fillId="0" borderId="11" xfId="0" applyNumberFormat="1" applyFont="1" applyFill="1" applyBorder="1" applyAlignment="1" applyProtection="1">
      <alignment vertical="top" wrapText="1"/>
      <protection locked="0"/>
    </xf>
    <xf numFmtId="49" fontId="2" fillId="0" borderId="5" xfId="0" applyNumberFormat="1" applyFont="1" applyFill="1" applyBorder="1" applyAlignment="1" applyProtection="1">
      <alignment horizontal="left"/>
    </xf>
    <xf numFmtId="49" fontId="2" fillId="0" borderId="6" xfId="0" applyNumberFormat="1" applyFont="1" applyFill="1" applyBorder="1" applyAlignment="1" applyProtection="1">
      <alignment horizontal="left"/>
    </xf>
    <xf numFmtId="0" fontId="21" fillId="0" borderId="9" xfId="0" applyNumberFormat="1" applyFont="1" applyFill="1" applyBorder="1" applyAlignment="1" applyProtection="1">
      <alignment vertical="top" wrapText="1"/>
      <protection locked="0"/>
    </xf>
    <xf numFmtId="0" fontId="21" fillId="0" borderId="1" xfId="0" applyNumberFormat="1" applyFont="1" applyFill="1" applyBorder="1" applyAlignment="1" applyProtection="1">
      <alignment vertical="top" wrapText="1"/>
      <protection locked="0"/>
    </xf>
    <xf numFmtId="0" fontId="21" fillId="0" borderId="10" xfId="0" applyNumberFormat="1" applyFont="1" applyFill="1" applyBorder="1" applyAlignment="1" applyProtection="1">
      <alignment vertical="top" wrapText="1"/>
      <protection locked="0"/>
    </xf>
    <xf numFmtId="49" fontId="11" fillId="0" borderId="0" xfId="0" applyNumberFormat="1" applyFont="1" applyFill="1" applyBorder="1" applyAlignment="1" applyProtection="1">
      <alignment horizontal="left"/>
    </xf>
    <xf numFmtId="49" fontId="11" fillId="0" borderId="3" xfId="0" applyNumberFormat="1" applyFont="1" applyFill="1" applyBorder="1" applyAlignment="1" applyProtection="1">
      <alignment horizontal="left"/>
    </xf>
    <xf numFmtId="0" fontId="21" fillId="0" borderId="9" xfId="0" applyNumberFormat="1" applyFont="1" applyFill="1" applyBorder="1" applyAlignment="1" applyProtection="1">
      <alignment vertical="top" wrapText="1" shrinkToFit="1"/>
      <protection locked="0"/>
    </xf>
    <xf numFmtId="0" fontId="21" fillId="0" borderId="1" xfId="0" applyNumberFormat="1" applyFont="1" applyFill="1" applyBorder="1" applyAlignment="1" applyProtection="1">
      <alignment vertical="top" wrapText="1" shrinkToFit="1"/>
      <protection locked="0"/>
    </xf>
    <xf numFmtId="0" fontId="21" fillId="0" borderId="10" xfId="0" applyNumberFormat="1" applyFont="1" applyFill="1" applyBorder="1" applyAlignment="1" applyProtection="1">
      <alignment vertical="top" wrapText="1" shrinkToFit="1"/>
      <protection locked="0"/>
    </xf>
    <xf numFmtId="49" fontId="11" fillId="0" borderId="5" xfId="0" applyNumberFormat="1" applyFont="1" applyFill="1" applyBorder="1" applyAlignment="1" applyProtection="1">
      <alignment horizontal="left"/>
    </xf>
    <xf numFmtId="49" fontId="11" fillId="0" borderId="6" xfId="0" applyNumberFormat="1" applyFont="1" applyFill="1" applyBorder="1" applyAlignment="1" applyProtection="1">
      <alignment horizontal="left"/>
    </xf>
    <xf numFmtId="49" fontId="4" fillId="0" borderId="7" xfId="0" applyNumberFormat="1" applyFont="1" applyFill="1" applyBorder="1" applyAlignment="1" applyProtection="1">
      <alignment horizontal="center" vertical="top" wrapText="1"/>
    </xf>
    <xf numFmtId="49" fontId="4" fillId="0" borderId="4" xfId="0" applyNumberFormat="1" applyFont="1" applyFill="1" applyBorder="1" applyAlignment="1" applyProtection="1">
      <alignment horizontal="center" vertical="top" wrapText="1"/>
    </xf>
    <xf numFmtId="49" fontId="4" fillId="0" borderId="11" xfId="0" applyNumberFormat="1" applyFont="1" applyFill="1" applyBorder="1" applyAlignment="1" applyProtection="1">
      <alignment horizontal="center" vertical="top" wrapText="1"/>
    </xf>
    <xf numFmtId="0" fontId="11" fillId="0" borderId="1" xfId="0" applyNumberFormat="1" applyFont="1" applyFill="1" applyBorder="1" applyAlignment="1" applyProtection="1">
      <alignment horizontal="left" wrapText="1"/>
      <protection locked="0"/>
    </xf>
    <xf numFmtId="49" fontId="4" fillId="0" borderId="5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/>
    </xf>
    <xf numFmtId="49" fontId="4" fillId="0" borderId="6" xfId="0" applyNumberFormat="1" applyFont="1" applyFill="1" applyBorder="1" applyAlignment="1" applyProtection="1">
      <alignment horizontal="left" vertical="top"/>
    </xf>
    <xf numFmtId="3" fontId="21" fillId="0" borderId="12" xfId="0" applyNumberFormat="1" applyFont="1" applyFill="1" applyBorder="1" applyAlignment="1" applyProtection="1">
      <alignment horizontal="center" vertical="center"/>
      <protection locked="0"/>
    </xf>
    <xf numFmtId="3" fontId="1" fillId="0" borderId="12" xfId="0" applyNumberFormat="1" applyFont="1" applyFill="1" applyBorder="1" applyAlignment="1" applyProtection="1">
      <alignment horizontal="center" vertical="center" wrapText="1"/>
    </xf>
    <xf numFmtId="49" fontId="2" fillId="0" borderId="9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3" fontId="1" fillId="0" borderId="8" xfId="0" applyNumberFormat="1" applyFont="1" applyFill="1" applyBorder="1" applyAlignment="1" applyProtection="1">
      <alignment horizontal="center" vertical="center" wrapText="1"/>
    </xf>
    <xf numFmtId="3" fontId="1" fillId="0" borderId="5" xfId="0" applyNumberFormat="1" applyFont="1" applyFill="1" applyBorder="1" applyAlignment="1" applyProtection="1">
      <alignment horizontal="center" vertical="center" wrapText="1"/>
    </xf>
    <xf numFmtId="3" fontId="1" fillId="0" borderId="6" xfId="0" applyNumberFormat="1" applyFont="1" applyFill="1" applyBorder="1" applyAlignment="1" applyProtection="1">
      <alignment horizontal="center" vertical="center" wrapText="1"/>
    </xf>
    <xf numFmtId="3" fontId="1" fillId="0" borderId="23" xfId="0" applyNumberFormat="1" applyFont="1" applyFill="1" applyBorder="1" applyAlignment="1" applyProtection="1">
      <alignment horizontal="center" vertical="center" wrapText="1"/>
    </xf>
    <xf numFmtId="3" fontId="1" fillId="0" borderId="24" xfId="0" applyNumberFormat="1" applyFont="1" applyFill="1" applyBorder="1" applyAlignment="1" applyProtection="1">
      <alignment horizontal="center" vertical="center" wrapText="1"/>
    </xf>
    <xf numFmtId="3" fontId="21" fillId="0" borderId="23" xfId="0" applyNumberFormat="1" applyFont="1" applyFill="1" applyBorder="1" applyAlignment="1" applyProtection="1">
      <alignment horizontal="center" vertical="center"/>
      <protection locked="0"/>
    </xf>
    <xf numFmtId="3" fontId="21" fillId="0" borderId="24" xfId="0" applyNumberFormat="1" applyFont="1" applyFill="1" applyBorder="1" applyAlignment="1" applyProtection="1">
      <alignment horizontal="center" vertical="center"/>
      <protection locked="0"/>
    </xf>
    <xf numFmtId="3" fontId="21" fillId="0" borderId="9" xfId="0" applyNumberFormat="1" applyFont="1" applyFill="1" applyBorder="1" applyAlignment="1" applyProtection="1">
      <alignment horizontal="center" vertical="center"/>
      <protection locked="0"/>
    </xf>
    <xf numFmtId="3" fontId="21" fillId="0" borderId="1" xfId="0" applyNumberFormat="1" applyFont="1" applyFill="1" applyBorder="1" applyAlignment="1" applyProtection="1">
      <alignment horizontal="center" vertical="center"/>
      <protection locked="0"/>
    </xf>
    <xf numFmtId="3" fontId="21" fillId="0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14" xfId="0" applyNumberFormat="1" applyFont="1" applyFill="1" applyBorder="1" applyAlignment="1" applyProtection="1">
      <alignment horizontal="center"/>
      <protection locked="0"/>
    </xf>
    <xf numFmtId="0" fontId="10" fillId="0" borderId="15" xfId="0" applyNumberFormat="1" applyFont="1" applyFill="1" applyBorder="1" applyAlignment="1" applyProtection="1">
      <alignment horizontal="center"/>
      <protection locked="0"/>
    </xf>
    <xf numFmtId="0" fontId="10" fillId="0" borderId="16" xfId="0" applyNumberFormat="1" applyFont="1" applyFill="1" applyBorder="1" applyAlignment="1" applyProtection="1">
      <alignment horizontal="center"/>
      <protection locked="0"/>
    </xf>
    <xf numFmtId="0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0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1" fontId="2" fillId="0" borderId="4" xfId="0" applyNumberFormat="1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0" fontId="2" fillId="0" borderId="7" xfId="0" applyNumberFormat="1" applyFont="1" applyBorder="1" applyAlignment="1" applyProtection="1">
      <alignment horizontal="center"/>
      <protection locked="0"/>
    </xf>
    <xf numFmtId="0" fontId="2" fillId="0" borderId="4" xfId="0" applyNumberFormat="1" applyFont="1" applyBorder="1" applyAlignment="1" applyProtection="1">
      <alignment horizontal="center"/>
      <protection locked="0"/>
    </xf>
    <xf numFmtId="0" fontId="2" fillId="0" borderId="11" xfId="0" applyNumberFormat="1" applyFont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left"/>
    </xf>
    <xf numFmtId="0" fontId="17" fillId="0" borderId="4" xfId="0" applyFont="1" applyBorder="1" applyAlignment="1" applyProtection="1">
      <alignment horizontal="left"/>
    </xf>
    <xf numFmtId="0" fontId="9" fillId="0" borderId="4" xfId="0" applyFont="1" applyBorder="1" applyAlignment="1"/>
    <xf numFmtId="0" fontId="9" fillId="0" borderId="0" xfId="0" applyFont="1" applyBorder="1" applyAlignment="1"/>
    <xf numFmtId="0" fontId="4" fillId="0" borderId="2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165" fontId="2" fillId="0" borderId="0" xfId="0" applyNumberFormat="1" applyFont="1" applyBorder="1" applyAlignment="1" applyProtection="1">
      <alignment horizontal="left"/>
    </xf>
    <xf numFmtId="0" fontId="0" fillId="0" borderId="0" xfId="0" applyBorder="1" applyAlignment="1">
      <alignment horizontal="left"/>
    </xf>
    <xf numFmtId="14" fontId="2" fillId="0" borderId="0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>
      <alignment horizontal="left"/>
    </xf>
    <xf numFmtId="0" fontId="2" fillId="0" borderId="0" xfId="2" applyNumberFormat="1" applyFont="1" applyBorder="1" applyAlignment="1" applyProtection="1">
      <alignment horizontal="left"/>
    </xf>
    <xf numFmtId="0" fontId="0" fillId="0" borderId="0" xfId="0" applyNumberForma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9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4" fillId="0" borderId="1" xfId="0" applyFont="1" applyBorder="1" applyAlignment="1">
      <alignment horizontal="right"/>
    </xf>
    <xf numFmtId="1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0" fillId="0" borderId="9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0" fontId="0" fillId="8" borderId="4" xfId="0" applyFill="1" applyBorder="1" applyAlignment="1" applyProtection="1">
      <alignment horizontal="left"/>
      <protection locked="0"/>
    </xf>
    <xf numFmtId="166" fontId="0" fillId="8" borderId="4" xfId="0" applyNumberFormat="1" applyFill="1" applyBorder="1" applyAlignment="1" applyProtection="1">
      <alignment horizontal="left"/>
      <protection locked="0"/>
    </xf>
    <xf numFmtId="166" fontId="0" fillId="8" borderId="4" xfId="0" applyNumberFormat="1" applyFill="1" applyBorder="1" applyAlignment="1" applyProtection="1">
      <protection locked="0"/>
    </xf>
    <xf numFmtId="0" fontId="10" fillId="0" borderId="7" xfId="0" applyFont="1" applyFill="1" applyBorder="1" applyAlignment="1" applyProtection="1">
      <alignment horizontal="left" vertical="center"/>
    </xf>
    <xf numFmtId="0" fontId="10" fillId="0" borderId="4" xfId="0" applyFont="1" applyFill="1" applyBorder="1" applyAlignment="1" applyProtection="1">
      <alignment horizontal="left" vertical="center"/>
    </xf>
    <xf numFmtId="0" fontId="0" fillId="0" borderId="7" xfId="0" applyBorder="1" applyAlignment="1" applyProtection="1">
      <protection locked="0"/>
    </xf>
    <xf numFmtId="14" fontId="25" fillId="0" borderId="0" xfId="0" applyNumberFormat="1" applyFont="1" applyBorder="1" applyAlignment="1" applyProtection="1">
      <alignment horizontal="center"/>
    </xf>
    <xf numFmtId="0" fontId="25" fillId="0" borderId="0" xfId="0" applyFont="1" applyBorder="1" applyAlignment="1" applyProtection="1">
      <alignment horizontal="center"/>
    </xf>
    <xf numFmtId="0" fontId="26" fillId="0" borderId="0" xfId="0" applyFont="1" applyBorder="1" applyAlignment="1" applyProtection="1"/>
    <xf numFmtId="0" fontId="10" fillId="0" borderId="8" xfId="0" applyFont="1" applyFill="1" applyBorder="1" applyAlignment="1" applyProtection="1">
      <alignment horizontal="left" vertical="center"/>
    </xf>
    <xf numFmtId="0" fontId="10" fillId="0" borderId="5" xfId="0" applyFont="1" applyFill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5" xfId="0" applyNumberFormat="1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8" borderId="5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" fillId="0" borderId="9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vertical="center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wrapText="1"/>
      <protection locked="0"/>
    </xf>
    <xf numFmtId="0" fontId="21" fillId="0" borderId="6" xfId="0" applyFont="1" applyBorder="1" applyAlignment="1" applyProtection="1">
      <alignment wrapText="1"/>
      <protection locked="0"/>
    </xf>
    <xf numFmtId="0" fontId="21" fillId="0" borderId="0" xfId="0" applyFont="1" applyBorder="1" applyAlignment="1" applyProtection="1">
      <alignment wrapText="1"/>
      <protection locked="0"/>
    </xf>
    <xf numFmtId="0" fontId="21" fillId="0" borderId="3" xfId="0" applyFont="1" applyBorder="1" applyAlignment="1" applyProtection="1">
      <alignment wrapText="1"/>
      <protection locked="0"/>
    </xf>
    <xf numFmtId="0" fontId="2" fillId="0" borderId="8" xfId="0" applyFont="1" applyFill="1" applyBorder="1" applyAlignment="1" applyProtection="1">
      <alignment horizontal="left" vertical="top" wrapText="1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1" xfId="0" applyBorder="1" applyProtection="1">
      <protection locked="0"/>
    </xf>
    <xf numFmtId="1" fontId="10" fillId="0" borderId="9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top"/>
      <protection locked="0"/>
    </xf>
    <xf numFmtId="0" fontId="20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20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" fontId="12" fillId="0" borderId="9" xfId="0" applyNumberFormat="1" applyFont="1" applyBorder="1" applyAlignment="1">
      <alignment horizontal="center" vertical="center"/>
    </xf>
    <xf numFmtId="1" fontId="12" fillId="0" borderId="10" xfId="0" applyNumberFormat="1" applyFont="1" applyBorder="1" applyAlignment="1">
      <alignment horizontal="center" vertical="center"/>
    </xf>
    <xf numFmtId="0" fontId="17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3" fillId="0" borderId="10" xfId="0" applyFont="1" applyBorder="1" applyAlignment="1">
      <alignment vertical="center"/>
    </xf>
    <xf numFmtId="0" fontId="2" fillId="0" borderId="4" xfId="0" applyFont="1" applyBorder="1" applyAlignment="1" applyProtection="1">
      <alignment vertical="center" wrapText="1"/>
      <protection locked="0"/>
    </xf>
    <xf numFmtId="1" fontId="11" fillId="0" borderId="4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17" fillId="0" borderId="9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165" fontId="0" fillId="0" borderId="9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0" xfId="0" applyNumberForma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10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1" fontId="10" fillId="0" borderId="1" xfId="0" applyNumberFormat="1" applyFont="1" applyBorder="1" applyAlignment="1">
      <alignment horizontal="right"/>
    </xf>
    <xf numFmtId="1" fontId="10" fillId="0" borderId="10" xfId="0" applyNumberFormat="1" applyFont="1" applyBorder="1" applyAlignment="1">
      <alignment horizontal="right"/>
    </xf>
    <xf numFmtId="0" fontId="2" fillId="0" borderId="9" xfId="0" applyFont="1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9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5" fontId="0" fillId="0" borderId="0" xfId="0" applyNumberFormat="1" applyBorder="1" applyAlignment="1">
      <alignment horizontal="right"/>
    </xf>
    <xf numFmtId="165" fontId="9" fillId="0" borderId="9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9" fillId="0" borderId="10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/>
    <xf numFmtId="165" fontId="1" fillId="0" borderId="9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0" fontId="0" fillId="0" borderId="12" xfId="0" applyBorder="1" applyAlignment="1"/>
    <xf numFmtId="0" fontId="0" fillId="0" borderId="12" xfId="0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0" fontId="0" fillId="0" borderId="0" xfId="0" applyBorder="1" applyAlignment="1"/>
    <xf numFmtId="9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</cellXfs>
  <cellStyles count="4">
    <cellStyle name="Link" xfId="3" builtinId="8"/>
    <cellStyle name="Standard" xfId="0" builtinId="0"/>
    <cellStyle name="Standard_Le-2002-09-Gemeinden" xfId="1"/>
    <cellStyle name="Währung" xfId="2" builtinId="4"/>
  </cellStyles>
  <dxfs count="11"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 patternType="none">
          <bgColor indexed="65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ill>
        <patternFill>
          <bgColor indexed="10"/>
        </patternFill>
      </fill>
    </dxf>
    <dxf>
      <fill>
        <patternFill patternType="none">
          <bgColor indexed="65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16" dropStyle="combo" dx="20" fmlaLink="GKAuswahl" fmlaRange="GKListe" sel="3" val="2"/>
</file>

<file path=xl/ctrlProps/ctrlProp10.xml><?xml version="1.0" encoding="utf-8"?>
<formControlPr xmlns="http://schemas.microsoft.com/office/spreadsheetml/2009/9/main" objectType="CheckBox" fmlaLink="DOKU_Verk!$A$5" lockText="1" noThreeD="1"/>
</file>

<file path=xl/ctrlProps/ctrlProp11.xml><?xml version="1.0" encoding="utf-8"?>
<formControlPr xmlns="http://schemas.microsoft.com/office/spreadsheetml/2009/9/main" objectType="CheckBox" fmlaLink="DOKU_Verk!$A$6" lockText="1" noThreeD="1"/>
</file>

<file path=xl/ctrlProps/ctrlProp12.xml><?xml version="1.0" encoding="utf-8"?>
<formControlPr xmlns="http://schemas.microsoft.com/office/spreadsheetml/2009/9/main" objectType="CheckBox" fmlaLink="DOKU_Verk!$A$7" lockText="1" noThreeD="1"/>
</file>

<file path=xl/ctrlProps/ctrlProp13.xml><?xml version="1.0" encoding="utf-8"?>
<formControlPr xmlns="http://schemas.microsoft.com/office/spreadsheetml/2009/9/main" objectType="CheckBox" fmlaLink="DOKU_Verk!$C$5" lockText="1" noThreeD="1"/>
</file>

<file path=xl/ctrlProps/ctrlProp14.xml><?xml version="1.0" encoding="utf-8"?>
<formControlPr xmlns="http://schemas.microsoft.com/office/spreadsheetml/2009/9/main" objectType="CheckBox" fmlaLink="DOKU_Verk!$C$6" lockText="1" noThreeD="1"/>
</file>

<file path=xl/ctrlProps/ctrlProp15.xml><?xml version="1.0" encoding="utf-8"?>
<formControlPr xmlns="http://schemas.microsoft.com/office/spreadsheetml/2009/9/main" objectType="CheckBox" fmlaLink="DOKU_Verk!$C$7" lockText="1" noThreeD="1"/>
</file>

<file path=xl/ctrlProps/ctrlProp16.xml><?xml version="1.0" encoding="utf-8"?>
<formControlPr xmlns="http://schemas.microsoft.com/office/spreadsheetml/2009/9/main" objectType="CheckBox" fmlaLink="DOKU_Verk!$E$7" lockText="1" noThreeD="1"/>
</file>

<file path=xl/ctrlProps/ctrlProp17.xml><?xml version="1.0" encoding="utf-8"?>
<formControlPr xmlns="http://schemas.microsoft.com/office/spreadsheetml/2009/9/main" objectType="CheckBox" fmlaLink="DOKU_Verk!$E$5" lockText="1" noThreeD="1"/>
</file>

<file path=xl/ctrlProps/ctrlProp18.xml><?xml version="1.0" encoding="utf-8"?>
<formControlPr xmlns="http://schemas.microsoft.com/office/spreadsheetml/2009/9/main" objectType="CheckBox" fmlaLink="DOKU_Verk!$E$6" lockText="1" noThreeD="1"/>
</file>

<file path=xl/ctrlProps/ctrlProp19.xml><?xml version="1.0" encoding="utf-8"?>
<formControlPr xmlns="http://schemas.microsoft.com/office/spreadsheetml/2009/9/main" objectType="CheckBox" fmlaLink="DOKU_Verk!$G$7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CheckBox" fmlaLink="DOKU_Verk!$G$5" lockText="1" noThreeD="1"/>
</file>

<file path=xl/ctrlProps/ctrlProp21.xml><?xml version="1.0" encoding="utf-8"?>
<formControlPr xmlns="http://schemas.microsoft.com/office/spreadsheetml/2009/9/main" objectType="CheckBox" fmlaLink="DOKU_Verk!$G$6" lockText="1" noThreeD="1"/>
</file>

<file path=xl/ctrlProps/ctrlProp22.xml><?xml version="1.0" encoding="utf-8"?>
<formControlPr xmlns="http://schemas.microsoft.com/office/spreadsheetml/2009/9/main" objectType="CheckBox" fmlaLink="DOKU_Verk!$I$5" lockText="1" noThreeD="1"/>
</file>

<file path=xl/ctrlProps/ctrlProp23.xml><?xml version="1.0" encoding="utf-8"?>
<formControlPr xmlns="http://schemas.microsoft.com/office/spreadsheetml/2009/9/main" objectType="CheckBox" fmlaLink="DOKU_Verk!$I$6" lockText="1" noThreeD="1"/>
</file>

<file path=xl/ctrlProps/ctrlProp24.xml><?xml version="1.0" encoding="utf-8"?>
<formControlPr xmlns="http://schemas.microsoft.com/office/spreadsheetml/2009/9/main" objectType="CheckBox" fmlaLink="DOKU_Verk!$I$7" lockText="1" noThreeD="1"/>
</file>

<file path=xl/ctrlProps/ctrlProp25.xml><?xml version="1.0" encoding="utf-8"?>
<formControlPr xmlns="http://schemas.microsoft.com/office/spreadsheetml/2009/9/main" objectType="CheckBox" fmlaLink="DOKU_Verk!$S$5" lockText="1" noThreeD="1"/>
</file>

<file path=xl/ctrlProps/ctrlProp26.xml><?xml version="1.0" encoding="utf-8"?>
<formControlPr xmlns="http://schemas.microsoft.com/office/spreadsheetml/2009/9/main" objectType="Radio" checked="Checked" firstButton="1" fmlaLink="$AI$23" noThreeD="1"/>
</file>

<file path=xl/ctrlProps/ctrlProp27.xml><?xml version="1.0" encoding="utf-8"?>
<formControlPr xmlns="http://schemas.microsoft.com/office/spreadsheetml/2009/9/main" objectType="Radio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checked="Checked" firstButton="1" fmlaLink="TNrlpauswahl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checked="Checked" firstButton="1" fmlaLink="Akauswahl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40005</xdr:colOff>
      <xdr:row>4</xdr:row>
      <xdr:rowOff>219075</xdr:rowOff>
    </xdr:from>
    <xdr:to>
      <xdr:col>18</xdr:col>
      <xdr:colOff>40005</xdr:colOff>
      <xdr:row>5</xdr:row>
      <xdr:rowOff>140970</xdr:rowOff>
    </xdr:to>
    <xdr:sp macro="" textlink="">
      <xdr:nvSpPr>
        <xdr:cNvPr id="14316" name="Rectangle 360"/>
        <xdr:cNvSpPr>
          <a:spLocks noChangeArrowheads="1"/>
        </xdr:cNvSpPr>
      </xdr:nvSpPr>
      <xdr:spPr bwMode="auto">
        <a:xfrm>
          <a:off x="4554855" y="1019175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209550</xdr:colOff>
      <xdr:row>5</xdr:row>
      <xdr:rowOff>0</xdr:rowOff>
    </xdr:from>
    <xdr:ext cx="35266" cy="162160"/>
    <xdr:sp macro="" textlink="">
      <xdr:nvSpPr>
        <xdr:cNvPr id="2411" name="Rectangle 363"/>
        <xdr:cNvSpPr>
          <a:spLocks noChangeArrowheads="1"/>
        </xdr:cNvSpPr>
      </xdr:nvSpPr>
      <xdr:spPr bwMode="auto">
        <a:xfrm>
          <a:off x="1527810" y="1150620"/>
          <a:ext cx="35266" cy="162160"/>
        </a:xfrm>
        <a:prstGeom prst="rect">
          <a:avLst/>
        </a:prstGeom>
        <a:noFill/>
        <a:ln>
          <a:noFill/>
        </a:ln>
        <a:extLst/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8626</xdr:rowOff>
        </xdr:from>
        <xdr:to>
          <xdr:col>27</xdr:col>
          <xdr:colOff>129396</xdr:colOff>
          <xdr:row>34</xdr:row>
          <xdr:rowOff>232913</xdr:rowOff>
        </xdr:to>
        <xdr:sp macro="" textlink="">
          <xdr:nvSpPr>
            <xdr:cNvPr id="2130" name="GeK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8626</xdr:colOff>
          <xdr:row>36</xdr:row>
          <xdr:rowOff>17253</xdr:rowOff>
        </xdr:from>
        <xdr:to>
          <xdr:col>28</xdr:col>
          <xdr:colOff>8626</xdr:colOff>
          <xdr:row>39</xdr:row>
          <xdr:rowOff>17253</xdr:rowOff>
        </xdr:to>
        <xdr:sp macro="" textlink="">
          <xdr:nvSpPr>
            <xdr:cNvPr id="2414" name="TNrlp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224287</xdr:colOff>
          <xdr:row>37</xdr:row>
          <xdr:rowOff>8626</xdr:rowOff>
        </xdr:from>
        <xdr:to>
          <xdr:col>12</xdr:col>
          <xdr:colOff>77638</xdr:colOff>
          <xdr:row>38</xdr:row>
          <xdr:rowOff>34506</xdr:rowOff>
        </xdr:to>
        <xdr:sp macro="" textlink="">
          <xdr:nvSpPr>
            <xdr:cNvPr id="2415" name="Option Button 367" hidden="1">
              <a:extLst>
                <a:ext uri="{63B3BB69-23CF-44E3-9099-C40C66FF867C}">
                  <a14:compatExt spid="_x0000_s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232913</xdr:colOff>
          <xdr:row>37</xdr:row>
          <xdr:rowOff>34506</xdr:rowOff>
        </xdr:from>
        <xdr:to>
          <xdr:col>16</xdr:col>
          <xdr:colOff>172528</xdr:colOff>
          <xdr:row>38</xdr:row>
          <xdr:rowOff>17253</xdr:rowOff>
        </xdr:to>
        <xdr:sp macro="" textlink="">
          <xdr:nvSpPr>
            <xdr:cNvPr id="2416" name="Option Button 368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11</xdr:col>
          <xdr:colOff>207034</xdr:colOff>
          <xdr:row>25</xdr:row>
          <xdr:rowOff>0</xdr:rowOff>
        </xdr:to>
        <xdr:sp macro="" textlink="">
          <xdr:nvSpPr>
            <xdr:cNvPr id="2453" name="Group Box 405" hidden="1">
              <a:extLst>
                <a:ext uri="{63B3BB69-23CF-44E3-9099-C40C66FF867C}">
                  <a14:compatExt spid="_x0000_s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129396</xdr:colOff>
          <xdr:row>23</xdr:row>
          <xdr:rowOff>163902</xdr:rowOff>
        </xdr:from>
        <xdr:to>
          <xdr:col>4</xdr:col>
          <xdr:colOff>94891</xdr:colOff>
          <xdr:row>24</xdr:row>
          <xdr:rowOff>163902</xdr:rowOff>
        </xdr:to>
        <xdr:sp macro="" textlink="">
          <xdr:nvSpPr>
            <xdr:cNvPr id="2458" name="Option Button 410" hidden="1">
              <a:extLst>
                <a:ext uri="{63B3BB69-23CF-44E3-9099-C40C66FF867C}">
                  <a14:compatExt spid="_x0000_s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112143</xdr:colOff>
          <xdr:row>23</xdr:row>
          <xdr:rowOff>172528</xdr:rowOff>
        </xdr:from>
        <xdr:to>
          <xdr:col>8</xdr:col>
          <xdr:colOff>8626</xdr:colOff>
          <xdr:row>24</xdr:row>
          <xdr:rowOff>172528</xdr:rowOff>
        </xdr:to>
        <xdr:sp macro="" textlink="">
          <xdr:nvSpPr>
            <xdr:cNvPr id="2459" name="Option Button 411" hidden="1">
              <a:extLst>
                <a:ext uri="{63B3BB69-23CF-44E3-9099-C40C66FF867C}">
                  <a14:compatExt spid="_x0000_s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xdr:twoCellAnchor editAs="oneCell">
    <xdr:from>
      <xdr:col>22</xdr:col>
      <xdr:colOff>19050</xdr:colOff>
      <xdr:row>0</xdr:row>
      <xdr:rowOff>85725</xdr:rowOff>
    </xdr:from>
    <xdr:to>
      <xdr:col>28</xdr:col>
      <xdr:colOff>284001</xdr:colOff>
      <xdr:row>4</xdr:row>
      <xdr:rowOff>224490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550" y="85725"/>
          <a:ext cx="1798476" cy="9388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77638</xdr:colOff>
          <xdr:row>14</xdr:row>
          <xdr:rowOff>129396</xdr:rowOff>
        </xdr:from>
        <xdr:to>
          <xdr:col>6</xdr:col>
          <xdr:colOff>17253</xdr:colOff>
          <xdr:row>16</xdr:row>
          <xdr:rowOff>34506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34506</xdr:colOff>
          <xdr:row>14</xdr:row>
          <xdr:rowOff>129396</xdr:rowOff>
        </xdr:from>
        <xdr:to>
          <xdr:col>9</xdr:col>
          <xdr:colOff>8626</xdr:colOff>
          <xdr:row>16</xdr:row>
          <xdr:rowOff>60385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60385</xdr:colOff>
          <xdr:row>31</xdr:row>
          <xdr:rowOff>8626</xdr:rowOff>
        </xdr:from>
        <xdr:to>
          <xdr:col>12</xdr:col>
          <xdr:colOff>146649</xdr:colOff>
          <xdr:row>31</xdr:row>
          <xdr:rowOff>284672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181155</xdr:colOff>
          <xdr:row>31</xdr:row>
          <xdr:rowOff>8626</xdr:rowOff>
        </xdr:from>
        <xdr:to>
          <xdr:col>16</xdr:col>
          <xdr:colOff>51758</xdr:colOff>
          <xdr:row>31</xdr:row>
          <xdr:rowOff>284672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146649</xdr:colOff>
          <xdr:row>31</xdr:row>
          <xdr:rowOff>8626</xdr:rowOff>
        </xdr:from>
        <xdr:to>
          <xdr:col>19</xdr:col>
          <xdr:colOff>0</xdr:colOff>
          <xdr:row>31</xdr:row>
          <xdr:rowOff>284672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51758</xdr:colOff>
          <xdr:row>32</xdr:row>
          <xdr:rowOff>8626</xdr:rowOff>
        </xdr:from>
        <xdr:to>
          <xdr:col>12</xdr:col>
          <xdr:colOff>129396</xdr:colOff>
          <xdr:row>33</xdr:row>
          <xdr:rowOff>8626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172528</xdr:colOff>
          <xdr:row>32</xdr:row>
          <xdr:rowOff>8626</xdr:rowOff>
        </xdr:from>
        <xdr:to>
          <xdr:col>16</xdr:col>
          <xdr:colOff>34506</xdr:colOff>
          <xdr:row>33</xdr:row>
          <xdr:rowOff>8626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129396</xdr:colOff>
          <xdr:row>32</xdr:row>
          <xdr:rowOff>8626</xdr:rowOff>
        </xdr:from>
        <xdr:to>
          <xdr:col>19</xdr:col>
          <xdr:colOff>0</xdr:colOff>
          <xdr:row>32</xdr:row>
          <xdr:rowOff>301925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129396</xdr:colOff>
          <xdr:row>33</xdr:row>
          <xdr:rowOff>8626</xdr:rowOff>
        </xdr:from>
        <xdr:to>
          <xdr:col>19</xdr:col>
          <xdr:colOff>0</xdr:colOff>
          <xdr:row>33</xdr:row>
          <xdr:rowOff>267419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51758</xdr:colOff>
          <xdr:row>33</xdr:row>
          <xdr:rowOff>0</xdr:rowOff>
        </xdr:from>
        <xdr:to>
          <xdr:col>12</xdr:col>
          <xdr:colOff>129396</xdr:colOff>
          <xdr:row>33</xdr:row>
          <xdr:rowOff>301925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163902</xdr:colOff>
          <xdr:row>33</xdr:row>
          <xdr:rowOff>0</xdr:rowOff>
        </xdr:from>
        <xdr:to>
          <xdr:col>16</xdr:col>
          <xdr:colOff>34506</xdr:colOff>
          <xdr:row>34</xdr:row>
          <xdr:rowOff>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129396</xdr:colOff>
          <xdr:row>33</xdr:row>
          <xdr:rowOff>301925</xdr:rowOff>
        </xdr:from>
        <xdr:to>
          <xdr:col>19</xdr:col>
          <xdr:colOff>0</xdr:colOff>
          <xdr:row>34</xdr:row>
          <xdr:rowOff>301925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51758</xdr:colOff>
          <xdr:row>33</xdr:row>
          <xdr:rowOff>301925</xdr:rowOff>
        </xdr:from>
        <xdr:to>
          <xdr:col>12</xdr:col>
          <xdr:colOff>129396</xdr:colOff>
          <xdr:row>35</xdr:row>
          <xdr:rowOff>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163902</xdr:colOff>
          <xdr:row>33</xdr:row>
          <xdr:rowOff>284672</xdr:rowOff>
        </xdr:from>
        <xdr:to>
          <xdr:col>16</xdr:col>
          <xdr:colOff>34506</xdr:colOff>
          <xdr:row>35</xdr:row>
          <xdr:rowOff>8626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51758</xdr:colOff>
          <xdr:row>35</xdr:row>
          <xdr:rowOff>8626</xdr:rowOff>
        </xdr:from>
        <xdr:to>
          <xdr:col>12</xdr:col>
          <xdr:colOff>129396</xdr:colOff>
          <xdr:row>36</xdr:row>
          <xdr:rowOff>17253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155275</xdr:colOff>
          <xdr:row>35</xdr:row>
          <xdr:rowOff>0</xdr:rowOff>
        </xdr:from>
        <xdr:to>
          <xdr:col>16</xdr:col>
          <xdr:colOff>17253</xdr:colOff>
          <xdr:row>36</xdr:row>
          <xdr:rowOff>34506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129396</xdr:colOff>
          <xdr:row>34</xdr:row>
          <xdr:rowOff>301925</xdr:rowOff>
        </xdr:from>
        <xdr:to>
          <xdr:col>18</xdr:col>
          <xdr:colOff>207034</xdr:colOff>
          <xdr:row>36</xdr:row>
          <xdr:rowOff>34506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51758</xdr:colOff>
          <xdr:row>36</xdr:row>
          <xdr:rowOff>189781</xdr:rowOff>
        </xdr:from>
        <xdr:to>
          <xdr:col>12</xdr:col>
          <xdr:colOff>129396</xdr:colOff>
          <xdr:row>37</xdr:row>
          <xdr:rowOff>258792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77638</xdr:colOff>
          <xdr:row>25</xdr:row>
          <xdr:rowOff>8626</xdr:rowOff>
        </xdr:from>
        <xdr:to>
          <xdr:col>16</xdr:col>
          <xdr:colOff>207034</xdr:colOff>
          <xdr:row>26</xdr:row>
          <xdr:rowOff>0</xdr:rowOff>
        </xdr:to>
        <xdr:sp macro="" textlink="">
          <xdr:nvSpPr>
            <xdr:cNvPr id="15393" name="Option Button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positiv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129396</xdr:colOff>
          <xdr:row>24</xdr:row>
          <xdr:rowOff>172528</xdr:rowOff>
        </xdr:from>
        <xdr:to>
          <xdr:col>27</xdr:col>
          <xdr:colOff>69011</xdr:colOff>
          <xdr:row>26</xdr:row>
          <xdr:rowOff>34506</xdr:rowOff>
        </xdr:to>
        <xdr:sp macro="" textlink="">
          <xdr:nvSpPr>
            <xdr:cNvPr id="15394" name="Option Button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negativ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112143</xdr:colOff>
          <xdr:row>19</xdr:row>
          <xdr:rowOff>60385</xdr:rowOff>
        </xdr:from>
        <xdr:to>
          <xdr:col>26</xdr:col>
          <xdr:colOff>207034</xdr:colOff>
          <xdr:row>21</xdr:row>
          <xdr:rowOff>112143</xdr:rowOff>
        </xdr:to>
        <xdr:sp macro="" textlink=""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77638</xdr:colOff>
          <xdr:row>24</xdr:row>
          <xdr:rowOff>207034</xdr:rowOff>
        </xdr:from>
        <xdr:to>
          <xdr:col>22</xdr:col>
          <xdr:colOff>155275</xdr:colOff>
          <xdr:row>26</xdr:row>
          <xdr:rowOff>17253</xdr:rowOff>
        </xdr:to>
        <xdr:sp macro="" textlink="">
          <xdr:nvSpPr>
            <xdr:cNvPr id="15433" name="Option Button 73" hidden="1">
              <a:extLst>
                <a:ext uri="{63B3BB69-23CF-44E3-9099-C40C66FF867C}">
                  <a14:compatExt spid="_x0000_s15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positiv unter Vorbehalt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34506</xdr:colOff>
          <xdr:row>37</xdr:row>
          <xdr:rowOff>396815</xdr:rowOff>
        </xdr:from>
        <xdr:to>
          <xdr:col>12</xdr:col>
          <xdr:colOff>94891</xdr:colOff>
          <xdr:row>39</xdr:row>
          <xdr:rowOff>60385</xdr:rowOff>
        </xdr:to>
        <xdr:sp macro="" textlink="">
          <xdr:nvSpPr>
            <xdr:cNvPr id="15435" name="Beihilfe" hidden="1">
              <a:extLst>
                <a:ext uri="{63B3BB69-23CF-44E3-9099-C40C66FF867C}">
                  <a14:compatExt spid="_x0000_s15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379562</xdr:colOff>
          <xdr:row>16</xdr:row>
          <xdr:rowOff>94891</xdr:rowOff>
        </xdr:from>
        <xdr:to>
          <xdr:col>10</xdr:col>
          <xdr:colOff>60385</xdr:colOff>
          <xdr:row>18</xdr:row>
          <xdr:rowOff>77638</xdr:rowOff>
        </xdr:to>
        <xdr:sp macro="" textlink="">
          <xdr:nvSpPr>
            <xdr:cNvPr id="15439" name="Check Box 79" hidden="1">
              <a:extLst>
                <a:ext uri="{63B3BB69-23CF-44E3-9099-C40C66FF867C}">
                  <a14:compatExt spid="_x0000_s15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69011</xdr:colOff>
          <xdr:row>16</xdr:row>
          <xdr:rowOff>77638</xdr:rowOff>
        </xdr:from>
        <xdr:to>
          <xdr:col>14</xdr:col>
          <xdr:colOff>155275</xdr:colOff>
          <xdr:row>18</xdr:row>
          <xdr:rowOff>129396</xdr:rowOff>
        </xdr:to>
        <xdr:sp macro="" textlink="">
          <xdr:nvSpPr>
            <xdr:cNvPr id="15440" name="Check Box 80" hidden="1">
              <a:extLst>
                <a:ext uri="{63B3BB69-23CF-44E3-9099-C40C66FF867C}">
                  <a14:compatExt spid="_x0000_s15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379562</xdr:colOff>
          <xdr:row>17</xdr:row>
          <xdr:rowOff>129396</xdr:rowOff>
        </xdr:from>
        <xdr:to>
          <xdr:col>10</xdr:col>
          <xdr:colOff>60385</xdr:colOff>
          <xdr:row>19</xdr:row>
          <xdr:rowOff>112143</xdr:rowOff>
        </xdr:to>
        <xdr:sp macro="" textlink="">
          <xdr:nvSpPr>
            <xdr:cNvPr id="15441" name="Check Box 81" hidden="1">
              <a:extLst>
                <a:ext uri="{63B3BB69-23CF-44E3-9099-C40C66FF867C}">
                  <a14:compatExt spid="_x0000_s15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69011</xdr:colOff>
          <xdr:row>17</xdr:row>
          <xdr:rowOff>94891</xdr:rowOff>
        </xdr:from>
        <xdr:to>
          <xdr:col>14</xdr:col>
          <xdr:colOff>155275</xdr:colOff>
          <xdr:row>19</xdr:row>
          <xdr:rowOff>129396</xdr:rowOff>
        </xdr:to>
        <xdr:sp macro="" textlink="">
          <xdr:nvSpPr>
            <xdr:cNvPr id="15442" name="Check Box 82" hidden="1">
              <a:extLst>
                <a:ext uri="{63B3BB69-23CF-44E3-9099-C40C66FF867C}">
                  <a14:compatExt spid="_x0000_s15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160000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160000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18" Type="http://schemas.openxmlformats.org/officeDocument/2006/relationships/ctrlProp" Target="../ctrlProps/ctrlProp22.xml"/><Relationship Id="rId26" Type="http://schemas.openxmlformats.org/officeDocument/2006/relationships/ctrlProp" Target="../ctrlProps/ctrlProp3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5.x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17" Type="http://schemas.openxmlformats.org/officeDocument/2006/relationships/ctrlProp" Target="../ctrlProps/ctrlProp21.xml"/><Relationship Id="rId25" Type="http://schemas.openxmlformats.org/officeDocument/2006/relationships/ctrlProp" Target="../ctrlProps/ctrlProp2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0.xml"/><Relationship Id="rId20" Type="http://schemas.openxmlformats.org/officeDocument/2006/relationships/ctrlProp" Target="../ctrlProps/ctrlProp24.xml"/><Relationship Id="rId29" Type="http://schemas.openxmlformats.org/officeDocument/2006/relationships/ctrlProp" Target="../ctrlProps/ctrlProp3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24" Type="http://schemas.openxmlformats.org/officeDocument/2006/relationships/ctrlProp" Target="../ctrlProps/ctrlProp28.xml"/><Relationship Id="rId5" Type="http://schemas.openxmlformats.org/officeDocument/2006/relationships/ctrlProp" Target="../ctrlProps/ctrlProp9.xml"/><Relationship Id="rId15" Type="http://schemas.openxmlformats.org/officeDocument/2006/relationships/ctrlProp" Target="../ctrlProps/ctrlProp19.xml"/><Relationship Id="rId23" Type="http://schemas.openxmlformats.org/officeDocument/2006/relationships/ctrlProp" Target="../ctrlProps/ctrlProp27.xml"/><Relationship Id="rId28" Type="http://schemas.openxmlformats.org/officeDocument/2006/relationships/ctrlProp" Target="../ctrlProps/ctrlProp32.xml"/><Relationship Id="rId10" Type="http://schemas.openxmlformats.org/officeDocument/2006/relationships/ctrlProp" Target="../ctrlProps/ctrlProp14.xml"/><Relationship Id="rId19" Type="http://schemas.openxmlformats.org/officeDocument/2006/relationships/ctrlProp" Target="../ctrlProps/ctrlProp23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Relationship Id="rId14" Type="http://schemas.openxmlformats.org/officeDocument/2006/relationships/ctrlProp" Target="../ctrlProps/ctrlProp18.xml"/><Relationship Id="rId22" Type="http://schemas.openxmlformats.org/officeDocument/2006/relationships/ctrlProp" Target="../ctrlProps/ctrlProp26.xml"/><Relationship Id="rId27" Type="http://schemas.openxmlformats.org/officeDocument/2006/relationships/ctrlProp" Target="../ctrlProps/ctrlProp31.xml"/><Relationship Id="rId30" Type="http://schemas.openxmlformats.org/officeDocument/2006/relationships/ctrlProp" Target="../ctrlProps/ctrlProp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BB745"/>
  <sheetViews>
    <sheetView showGridLines="0" tabSelected="1" showWhiteSpace="0" topLeftCell="A10" zoomScaleNormal="100" zoomScaleSheetLayoutView="100" workbookViewId="0">
      <selection activeCell="B30" sqref="B30:AB30"/>
    </sheetView>
  </sheetViews>
  <sheetFormatPr baseColWidth="10" defaultColWidth="11.5" defaultRowHeight="12.9" zeroHeight="1" x14ac:dyDescent="0.2"/>
  <cols>
    <col min="1" max="1" width="3.875" style="87" customWidth="1"/>
    <col min="2" max="2" width="3.875" style="54" customWidth="1"/>
    <col min="3" max="4" width="3.75" style="54" customWidth="1"/>
    <col min="5" max="5" width="4.75" style="54" customWidth="1"/>
    <col min="6" max="6" width="3.5" style="54" customWidth="1"/>
    <col min="7" max="11" width="3.75" style="54" customWidth="1"/>
    <col min="12" max="12" width="3.5" style="54" customWidth="1"/>
    <col min="13" max="20" width="3.75" style="54" customWidth="1"/>
    <col min="21" max="21" width="4" style="54" customWidth="1"/>
    <col min="22" max="24" width="3.75" style="54" customWidth="1"/>
    <col min="25" max="25" width="4.25" style="54" customWidth="1"/>
    <col min="26" max="26" width="3.75" style="54" customWidth="1"/>
    <col min="27" max="27" width="4.25" style="54" customWidth="1"/>
    <col min="28" max="28" width="3.25" style="54" customWidth="1"/>
    <col min="29" max="29" width="4.25" style="54" customWidth="1"/>
    <col min="30" max="30" width="11.5" style="54"/>
    <col min="31" max="31" width="0" style="54" hidden="1" customWidth="1"/>
    <col min="32" max="32" width="17" style="54" hidden="1" customWidth="1"/>
    <col min="33" max="35" width="11.5" style="54"/>
    <col min="36" max="36" width="18.125" style="54" customWidth="1"/>
    <col min="37" max="37" width="18" style="54" customWidth="1"/>
    <col min="38" max="39" width="20.125" style="54" customWidth="1"/>
    <col min="40" max="41" width="11.5" style="54"/>
    <col min="42" max="42" width="22.875" style="54" customWidth="1"/>
    <col min="43" max="43" width="11.5" style="54"/>
    <col min="44" max="49" width="11.5" style="54" bestFit="1" customWidth="1"/>
    <col min="50" max="50" width="13" style="54" bestFit="1" customWidth="1"/>
    <col min="51" max="51" width="11.5" style="54" bestFit="1" customWidth="1"/>
    <col min="52" max="52" width="13.5" style="54" customWidth="1"/>
    <col min="53" max="54" width="11.5" style="54" bestFit="1" customWidth="1"/>
    <col min="55" max="16384" width="11.5" style="54"/>
  </cols>
  <sheetData>
    <row r="1" spans="1:33" ht="19.55" customHeight="1" x14ac:dyDescent="0.3">
      <c r="A1" s="418" t="s">
        <v>560</v>
      </c>
      <c r="B1" s="419"/>
      <c r="C1" s="419"/>
      <c r="D1" s="420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</row>
    <row r="2" spans="1:33" ht="12.75" customHeight="1" x14ac:dyDescent="0.25">
      <c r="A2" s="421"/>
      <c r="B2" s="422"/>
      <c r="C2" s="422"/>
      <c r="D2" s="423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</row>
    <row r="3" spans="1:33" ht="12.75" customHeight="1" x14ac:dyDescent="0.25">
      <c r="A3" s="424" t="s">
        <v>574</v>
      </c>
      <c r="B3" s="425"/>
      <c r="C3" s="57"/>
      <c r="D3" s="92"/>
      <c r="E3" s="57"/>
      <c r="F3" s="57"/>
      <c r="G3" s="57"/>
      <c r="H3" s="57"/>
      <c r="I3" s="57"/>
      <c r="J3" s="57"/>
      <c r="K3" s="57"/>
      <c r="L3" s="57"/>
      <c r="M3" s="57"/>
      <c r="N3" s="58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9"/>
    </row>
    <row r="4" spans="1:33" ht="18" customHeight="1" x14ac:dyDescent="0.25">
      <c r="A4" s="426"/>
      <c r="B4" s="427"/>
      <c r="C4" s="219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60"/>
      <c r="AA4" s="60"/>
    </row>
    <row r="5" spans="1:33" ht="18.7" customHeight="1" x14ac:dyDescent="0.2">
      <c r="A5" s="255" t="s">
        <v>600</v>
      </c>
    </row>
    <row r="6" spans="1:33" ht="48.1" customHeight="1" x14ac:dyDescent="0.2">
      <c r="A6" s="428" t="s">
        <v>632</v>
      </c>
      <c r="B6" s="429"/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30"/>
    </row>
    <row r="7" spans="1:33" ht="10.199999999999999" customHeight="1" x14ac:dyDescent="0.2">
      <c r="A7" s="407"/>
      <c r="B7" s="408"/>
      <c r="C7" s="408"/>
      <c r="D7" s="408"/>
      <c r="E7" s="408"/>
      <c r="F7" s="408"/>
      <c r="G7" s="408"/>
      <c r="H7" s="408"/>
      <c r="I7" s="408"/>
      <c r="J7" s="408"/>
      <c r="K7" s="408"/>
      <c r="L7" s="408"/>
      <c r="M7" s="408" t="s">
        <v>520</v>
      </c>
      <c r="N7" s="408"/>
      <c r="O7" s="408"/>
      <c r="P7" s="408"/>
      <c r="Q7" s="408"/>
      <c r="R7" s="408"/>
      <c r="S7" s="408"/>
      <c r="T7" s="408"/>
      <c r="U7" s="408"/>
      <c r="V7" s="408"/>
      <c r="W7" s="408"/>
      <c r="X7" s="408"/>
      <c r="Y7" s="408"/>
      <c r="Z7" s="408"/>
      <c r="AA7" s="408"/>
      <c r="AB7" s="408"/>
      <c r="AC7" s="409"/>
    </row>
    <row r="8" spans="1:33" s="61" customFormat="1" ht="19.55" customHeight="1" x14ac:dyDescent="0.2">
      <c r="A8" s="109" t="s">
        <v>153</v>
      </c>
      <c r="B8" s="110" t="s">
        <v>93</v>
      </c>
      <c r="C8" s="110"/>
      <c r="D8" s="110"/>
      <c r="E8" s="111"/>
      <c r="F8" s="111"/>
      <c r="G8" s="111"/>
      <c r="H8" s="111"/>
      <c r="I8" s="111"/>
      <c r="J8" s="111"/>
      <c r="K8" s="111"/>
      <c r="L8" s="112"/>
      <c r="M8" s="112"/>
      <c r="N8" s="112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431"/>
      <c r="AC8" s="432"/>
    </row>
    <row r="9" spans="1:33" x14ac:dyDescent="0.2">
      <c r="A9" s="34"/>
      <c r="B9" s="442" t="s">
        <v>487</v>
      </c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437"/>
      <c r="N9" s="437"/>
      <c r="O9" s="437"/>
      <c r="P9" s="437"/>
      <c r="Q9" s="437"/>
      <c r="R9" s="437"/>
      <c r="S9" s="437"/>
      <c r="T9" s="437"/>
      <c r="U9" s="437"/>
      <c r="V9" s="437"/>
      <c r="W9" s="437"/>
      <c r="X9" s="438"/>
      <c r="Y9" s="264"/>
      <c r="Z9" s="264"/>
      <c r="AA9" s="261"/>
      <c r="AB9" s="263"/>
      <c r="AC9" s="56"/>
    </row>
    <row r="10" spans="1:33" ht="13.6" x14ac:dyDescent="0.2">
      <c r="A10" s="34"/>
      <c r="B10" s="410"/>
      <c r="C10" s="411"/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412"/>
      <c r="Y10" s="259"/>
      <c r="Z10" s="259"/>
      <c r="AA10" s="413"/>
      <c r="AB10" s="414"/>
      <c r="AC10" s="56"/>
      <c r="AE10" s="209"/>
      <c r="AF10" s="209"/>
      <c r="AG10" s="209"/>
    </row>
    <row r="11" spans="1:33" ht="13.1" customHeight="1" x14ac:dyDescent="0.2">
      <c r="A11" s="34"/>
      <c r="B11" s="415" t="s">
        <v>603</v>
      </c>
      <c r="C11" s="347"/>
      <c r="D11" s="347"/>
      <c r="E11" s="347"/>
      <c r="F11" s="347"/>
      <c r="G11" s="347"/>
      <c r="H11" s="347"/>
      <c r="I11" s="347"/>
      <c r="J11" s="347"/>
      <c r="K11" s="416"/>
      <c r="L11" s="21" t="s">
        <v>37</v>
      </c>
      <c r="M11" s="417"/>
      <c r="N11" s="347"/>
      <c r="O11" s="347"/>
      <c r="P11" s="39" t="s">
        <v>38</v>
      </c>
      <c r="Q11" s="21"/>
      <c r="R11" s="162"/>
      <c r="S11" s="162"/>
      <c r="T11" s="162"/>
      <c r="U11" s="162"/>
      <c r="V11" s="162"/>
      <c r="W11" s="162"/>
      <c r="X11" s="172"/>
      <c r="Y11" s="261"/>
      <c r="Z11" s="261"/>
      <c r="AA11" s="443"/>
      <c r="AB11" s="444"/>
      <c r="AC11" s="56"/>
      <c r="AE11" s="209"/>
      <c r="AF11" s="209"/>
      <c r="AG11" s="209"/>
    </row>
    <row r="12" spans="1:33" ht="13.6" x14ac:dyDescent="0.2">
      <c r="A12" s="34"/>
      <c r="B12" s="433"/>
      <c r="C12" s="434"/>
      <c r="D12" s="434"/>
      <c r="E12" s="434"/>
      <c r="F12" s="434"/>
      <c r="G12" s="434"/>
      <c r="H12" s="434"/>
      <c r="I12" s="434"/>
      <c r="J12" s="434"/>
      <c r="K12" s="435"/>
      <c r="L12" s="453"/>
      <c r="M12" s="454"/>
      <c r="N12" s="454"/>
      <c r="O12" s="454"/>
      <c r="P12" s="410"/>
      <c r="Q12" s="411"/>
      <c r="R12" s="411"/>
      <c r="S12" s="411"/>
      <c r="T12" s="411"/>
      <c r="U12" s="411"/>
      <c r="V12" s="411"/>
      <c r="W12" s="411"/>
      <c r="X12" s="412"/>
      <c r="Y12" s="116"/>
      <c r="Z12" s="116"/>
      <c r="AA12" s="444"/>
      <c r="AB12" s="444"/>
      <c r="AC12" s="56"/>
      <c r="AE12" s="209"/>
      <c r="AF12" s="209"/>
      <c r="AG12" s="209"/>
    </row>
    <row r="13" spans="1:33" s="63" customFormat="1" x14ac:dyDescent="0.2">
      <c r="A13" s="35"/>
      <c r="B13" s="439" t="s">
        <v>44</v>
      </c>
      <c r="C13" s="448"/>
      <c r="D13" s="448"/>
      <c r="E13" s="448"/>
      <c r="F13" s="449"/>
      <c r="G13" s="439" t="s">
        <v>188</v>
      </c>
      <c r="H13" s="448"/>
      <c r="I13" s="448"/>
      <c r="J13" s="448"/>
      <c r="K13" s="449"/>
      <c r="L13" s="436" t="s">
        <v>45</v>
      </c>
      <c r="M13" s="437"/>
      <c r="N13" s="437"/>
      <c r="O13" s="437"/>
      <c r="P13" s="437"/>
      <c r="Q13" s="437"/>
      <c r="R13" s="437"/>
      <c r="S13" s="437"/>
      <c r="T13" s="437"/>
      <c r="U13" s="437"/>
      <c r="V13" s="437"/>
      <c r="W13" s="437"/>
      <c r="X13" s="438"/>
      <c r="Y13" s="105"/>
      <c r="Z13" s="261"/>
      <c r="AC13" s="62"/>
      <c r="AE13" s="210"/>
      <c r="AF13" s="210"/>
      <c r="AG13" s="228"/>
    </row>
    <row r="14" spans="1:33" ht="13.6" x14ac:dyDescent="0.2">
      <c r="A14" s="34"/>
      <c r="B14" s="433"/>
      <c r="C14" s="434"/>
      <c r="D14" s="434"/>
      <c r="E14" s="434"/>
      <c r="F14" s="435"/>
      <c r="G14" s="433"/>
      <c r="H14" s="434"/>
      <c r="I14" s="434"/>
      <c r="J14" s="434"/>
      <c r="K14" s="435"/>
      <c r="L14" s="452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1"/>
      <c r="X14" s="412"/>
      <c r="Y14" s="117"/>
      <c r="Z14" s="117"/>
      <c r="AC14" s="56"/>
      <c r="AE14" s="211"/>
      <c r="AF14" s="211"/>
      <c r="AG14" s="209"/>
    </row>
    <row r="15" spans="1:33" ht="19.55" customHeight="1" x14ac:dyDescent="0.25">
      <c r="A15" s="34"/>
      <c r="B15" s="64" t="s">
        <v>150</v>
      </c>
      <c r="H15" s="31"/>
      <c r="I15" s="65"/>
      <c r="J15" s="65"/>
      <c r="K15" s="65"/>
      <c r="L15" s="65"/>
      <c r="M15" s="65"/>
      <c r="N15" s="65"/>
      <c r="O15" s="65"/>
      <c r="P15" s="87"/>
      <c r="S15" s="31"/>
      <c r="T15" s="65"/>
      <c r="U15" s="65"/>
      <c r="V15" s="65"/>
      <c r="W15" s="65"/>
      <c r="X15" s="65"/>
      <c r="Y15" s="65"/>
      <c r="Z15" s="65"/>
      <c r="AA15" s="66"/>
      <c r="AC15" s="56"/>
      <c r="AD15" s="69"/>
      <c r="AE15" s="211"/>
      <c r="AF15" s="211"/>
      <c r="AG15" s="209"/>
    </row>
    <row r="16" spans="1:33" s="63" customFormat="1" ht="12.75" customHeight="1" x14ac:dyDescent="0.2">
      <c r="A16" s="35"/>
      <c r="B16" s="439" t="s">
        <v>43</v>
      </c>
      <c r="C16" s="451"/>
      <c r="D16" s="107" t="s">
        <v>124</v>
      </c>
      <c r="E16" s="166"/>
      <c r="F16" s="166"/>
      <c r="G16" s="167"/>
      <c r="H16" s="165" t="s">
        <v>42</v>
      </c>
      <c r="I16" s="169"/>
      <c r="J16" s="169"/>
      <c r="K16" s="169"/>
      <c r="L16" s="169"/>
      <c r="M16" s="169"/>
      <c r="N16" s="169"/>
      <c r="O16" s="169"/>
      <c r="P16" s="170"/>
      <c r="Q16" s="168" t="s">
        <v>85</v>
      </c>
      <c r="R16" s="104"/>
      <c r="S16" s="104"/>
      <c r="T16" s="104"/>
      <c r="U16" s="104"/>
      <c r="V16" s="104"/>
      <c r="W16" s="104"/>
      <c r="X16" s="106"/>
      <c r="Y16" s="105"/>
      <c r="Z16" s="105"/>
      <c r="AA16" s="447"/>
      <c r="AB16" s="447"/>
      <c r="AC16" s="62"/>
      <c r="AD16" s="214"/>
      <c r="AE16" s="215"/>
      <c r="AF16" s="216"/>
      <c r="AG16" s="228"/>
    </row>
    <row r="17" spans="1:33" ht="13.6" x14ac:dyDescent="0.2">
      <c r="A17" s="34"/>
      <c r="B17" s="433"/>
      <c r="C17" s="445"/>
      <c r="D17" s="450"/>
      <c r="E17" s="445"/>
      <c r="F17" s="445"/>
      <c r="G17" s="446"/>
      <c r="H17" s="433"/>
      <c r="I17" s="445"/>
      <c r="J17" s="445"/>
      <c r="K17" s="445"/>
      <c r="L17" s="445"/>
      <c r="M17" s="445"/>
      <c r="N17" s="445"/>
      <c r="O17" s="445"/>
      <c r="P17" s="446"/>
      <c r="Q17" s="410"/>
      <c r="R17" s="411"/>
      <c r="S17" s="411"/>
      <c r="T17" s="411"/>
      <c r="U17" s="411"/>
      <c r="V17" s="411"/>
      <c r="W17" s="411"/>
      <c r="X17" s="412"/>
      <c r="Y17" s="117"/>
      <c r="Z17" s="117"/>
      <c r="AC17" s="56"/>
      <c r="AD17" s="69"/>
      <c r="AE17" s="211"/>
      <c r="AF17" s="211"/>
      <c r="AG17" s="209"/>
    </row>
    <row r="18" spans="1:33" ht="19.55" customHeight="1" x14ac:dyDescent="0.25">
      <c r="A18" s="34"/>
      <c r="B18" s="64" t="s">
        <v>125</v>
      </c>
      <c r="H18" s="31"/>
      <c r="I18" s="65"/>
      <c r="J18" s="65"/>
      <c r="K18" s="65"/>
      <c r="L18" s="65"/>
      <c r="M18" s="65"/>
      <c r="N18" s="65"/>
      <c r="O18" s="65"/>
      <c r="P18" s="87"/>
      <c r="S18" s="31"/>
      <c r="T18" s="65"/>
      <c r="U18" s="65"/>
      <c r="V18" s="65"/>
      <c r="W18" s="65"/>
      <c r="X18" s="65"/>
      <c r="Y18" s="65"/>
      <c r="Z18" s="65"/>
      <c r="AA18" s="66"/>
      <c r="AB18" s="178"/>
      <c r="AC18" s="56"/>
      <c r="AE18" s="211"/>
      <c r="AF18" s="211"/>
      <c r="AG18" s="209"/>
    </row>
    <row r="19" spans="1:33" s="63" customFormat="1" x14ac:dyDescent="0.2">
      <c r="A19" s="35"/>
      <c r="B19" s="439" t="s">
        <v>43</v>
      </c>
      <c r="C19" s="448"/>
      <c r="D19" s="448"/>
      <c r="E19" s="449"/>
      <c r="F19" s="439" t="s">
        <v>42</v>
      </c>
      <c r="G19" s="440"/>
      <c r="H19" s="440"/>
      <c r="I19" s="440"/>
      <c r="J19" s="440"/>
      <c r="K19" s="440"/>
      <c r="L19" s="440"/>
      <c r="M19" s="440"/>
      <c r="N19" s="440"/>
      <c r="O19" s="440"/>
      <c r="P19" s="441"/>
      <c r="Q19" s="436" t="s">
        <v>85</v>
      </c>
      <c r="R19" s="437"/>
      <c r="S19" s="437"/>
      <c r="T19" s="437"/>
      <c r="U19" s="437"/>
      <c r="V19" s="437"/>
      <c r="W19" s="437"/>
      <c r="X19" s="438"/>
      <c r="Y19" s="105"/>
      <c r="Z19" s="105"/>
      <c r="AA19" s="462"/>
      <c r="AB19" s="462"/>
      <c r="AC19" s="62"/>
      <c r="AE19" s="212"/>
      <c r="AF19" s="212"/>
    </row>
    <row r="20" spans="1:33" ht="13.6" x14ac:dyDescent="0.2">
      <c r="A20" s="34"/>
      <c r="B20" s="433"/>
      <c r="C20" s="434"/>
      <c r="D20" s="434"/>
      <c r="E20" s="435"/>
      <c r="F20" s="433"/>
      <c r="G20" s="434"/>
      <c r="H20" s="434"/>
      <c r="I20" s="434"/>
      <c r="J20" s="434"/>
      <c r="K20" s="434"/>
      <c r="L20" s="434"/>
      <c r="M20" s="434"/>
      <c r="N20" s="434"/>
      <c r="O20" s="434"/>
      <c r="P20" s="435"/>
      <c r="Q20" s="410"/>
      <c r="R20" s="411"/>
      <c r="S20" s="411"/>
      <c r="T20" s="411"/>
      <c r="U20" s="411"/>
      <c r="V20" s="411"/>
      <c r="W20" s="411"/>
      <c r="X20" s="412"/>
      <c r="Y20" s="117"/>
      <c r="Z20" s="117"/>
      <c r="AC20" s="56"/>
      <c r="AE20" s="213"/>
      <c r="AF20" s="213"/>
    </row>
    <row r="21" spans="1:33" s="63" customFormat="1" x14ac:dyDescent="0.2">
      <c r="A21" s="35"/>
      <c r="B21" s="439" t="s">
        <v>44</v>
      </c>
      <c r="C21" s="440"/>
      <c r="D21" s="440"/>
      <c r="E21" s="440"/>
      <c r="F21" s="347"/>
      <c r="H21" s="162"/>
      <c r="I21" s="162"/>
      <c r="J21" s="162"/>
      <c r="K21" s="172"/>
      <c r="L21" s="466" t="s">
        <v>45</v>
      </c>
      <c r="M21" s="467"/>
      <c r="N21" s="467"/>
      <c r="O21" s="467"/>
      <c r="P21" s="467"/>
      <c r="Q21" s="467"/>
      <c r="R21" s="467"/>
      <c r="S21" s="467"/>
      <c r="T21" s="467"/>
      <c r="U21" s="467"/>
      <c r="V21" s="467"/>
      <c r="W21" s="467"/>
      <c r="X21" s="390"/>
      <c r="Y21" s="261"/>
      <c r="Z21" s="261"/>
      <c r="AA21" s="94"/>
      <c r="AC21" s="62"/>
    </row>
    <row r="22" spans="1:33" ht="13.6" x14ac:dyDescent="0.2">
      <c r="A22" s="34"/>
      <c r="B22" s="433"/>
      <c r="C22" s="434"/>
      <c r="D22" s="434"/>
      <c r="E22" s="434"/>
      <c r="F22" s="434"/>
      <c r="G22" s="457"/>
      <c r="H22" s="457"/>
      <c r="I22" s="457"/>
      <c r="J22" s="457"/>
      <c r="K22" s="458"/>
      <c r="L22" s="465"/>
      <c r="M22" s="445"/>
      <c r="N22" s="445"/>
      <c r="O22" s="445"/>
      <c r="P22" s="445"/>
      <c r="Q22" s="445"/>
      <c r="R22" s="445"/>
      <c r="S22" s="445"/>
      <c r="T22" s="445"/>
      <c r="U22" s="445"/>
      <c r="V22" s="445"/>
      <c r="W22" s="445"/>
      <c r="X22" s="446"/>
      <c r="Y22" s="259"/>
      <c r="Z22" s="259"/>
      <c r="AA22" s="261"/>
      <c r="AC22" s="56"/>
    </row>
    <row r="23" spans="1:33" ht="19.55" customHeight="1" x14ac:dyDescent="0.25">
      <c r="A23" s="34"/>
      <c r="B23" s="64" t="s">
        <v>151</v>
      </c>
      <c r="C23" s="67"/>
      <c r="D23" s="67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C23" s="56"/>
    </row>
    <row r="24" spans="1:33" ht="17.350000000000001" customHeight="1" x14ac:dyDescent="0.25">
      <c r="A24" s="69"/>
      <c r="B24" s="468" t="s">
        <v>545</v>
      </c>
      <c r="C24" s="469"/>
      <c r="D24" s="469"/>
      <c r="E24" s="469"/>
      <c r="F24" s="469"/>
      <c r="G24" s="469"/>
      <c r="H24" s="469"/>
      <c r="I24" s="469"/>
      <c r="J24" s="469"/>
      <c r="K24" s="469"/>
      <c r="L24" s="469"/>
      <c r="M24" s="471" t="str">
        <f>IF(Akauswahl = 1,"EurekaRLP Plus - Begünstigtennr.:"," ")</f>
        <v>EurekaRLP Plus - Begünstigtennr.:</v>
      </c>
      <c r="N24" s="472"/>
      <c r="O24" s="472"/>
      <c r="P24" s="472"/>
      <c r="Q24" s="472"/>
      <c r="R24" s="472"/>
      <c r="S24" s="472"/>
      <c r="T24" s="472"/>
      <c r="U24" s="472"/>
      <c r="V24" s="475"/>
      <c r="W24" s="475"/>
      <c r="X24" s="475"/>
      <c r="Y24" s="475"/>
      <c r="Z24" s="475"/>
      <c r="AA24" s="475"/>
      <c r="AB24" s="476"/>
      <c r="AC24" s="56"/>
      <c r="AF24" s="67"/>
    </row>
    <row r="25" spans="1:33" ht="21.75" customHeight="1" x14ac:dyDescent="0.25">
      <c r="A25" s="71"/>
      <c r="B25" s="455"/>
      <c r="C25" s="456"/>
      <c r="D25" s="456"/>
      <c r="E25" s="456"/>
      <c r="F25" s="456"/>
      <c r="G25" s="456"/>
      <c r="H25" s="456"/>
      <c r="I25" s="456"/>
      <c r="J25" s="456"/>
      <c r="K25" s="456"/>
      <c r="L25" s="456"/>
      <c r="M25" s="473"/>
      <c r="N25" s="474"/>
      <c r="O25" s="474"/>
      <c r="P25" s="474"/>
      <c r="Q25" s="474"/>
      <c r="R25" s="474"/>
      <c r="S25" s="474"/>
      <c r="T25" s="474"/>
      <c r="U25" s="474"/>
      <c r="V25" s="477"/>
      <c r="W25" s="477"/>
      <c r="X25" s="477"/>
      <c r="Y25" s="477"/>
      <c r="Z25" s="477"/>
      <c r="AA25" s="477"/>
      <c r="AB25" s="478"/>
      <c r="AC25" s="56"/>
      <c r="AF25" s="67"/>
    </row>
    <row r="26" spans="1:33" ht="32.299999999999997" customHeight="1" x14ac:dyDescent="0.25">
      <c r="A26" s="71"/>
      <c r="B26" s="459" t="str">
        <f>IF(Akauswahl = 2,"Bitte nehmen Sie umgehend Kontakt zur Beratungsstelle auf: Tel. 0651-14645-12 oder akkreditierung@schneider-beratung.eu"," ")</f>
        <v xml:space="preserve"> </v>
      </c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  <c r="U26" s="460"/>
      <c r="V26" s="460"/>
      <c r="W26" s="460"/>
      <c r="X26" s="460"/>
      <c r="Y26" s="460"/>
      <c r="Z26" s="460"/>
      <c r="AA26" s="460"/>
      <c r="AB26" s="461"/>
      <c r="AC26" s="56"/>
      <c r="AF26" s="67"/>
    </row>
    <row r="27" spans="1:33" ht="12.75" customHeight="1" x14ac:dyDescent="0.2">
      <c r="A27" s="185"/>
      <c r="B27" s="179"/>
      <c r="C27" s="179"/>
      <c r="D27" s="179"/>
      <c r="E27" s="179"/>
      <c r="F27" s="179"/>
      <c r="G27" s="179"/>
      <c r="H27" s="179"/>
      <c r="I27" s="479"/>
      <c r="J27" s="479"/>
      <c r="K27" s="479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79"/>
      <c r="AA27" s="108"/>
      <c r="AB27" s="108"/>
      <c r="AC27" s="138"/>
    </row>
    <row r="28" spans="1:33" ht="19.55" customHeight="1" x14ac:dyDescent="0.25">
      <c r="A28" s="180" t="s">
        <v>155</v>
      </c>
      <c r="B28" s="181" t="s">
        <v>154</v>
      </c>
      <c r="C28" s="181"/>
      <c r="D28" s="181"/>
      <c r="E28" s="181"/>
      <c r="F28" s="181"/>
      <c r="G28" s="182"/>
      <c r="H28" s="70"/>
      <c r="I28" s="70"/>
      <c r="J28" s="7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70"/>
      <c r="AA28" s="70"/>
      <c r="AB28" s="177"/>
      <c r="AC28" s="127"/>
    </row>
    <row r="29" spans="1:33" x14ac:dyDescent="0.2">
      <c r="A29" s="37"/>
      <c r="B29" s="393" t="s">
        <v>126</v>
      </c>
      <c r="C29" s="470"/>
      <c r="D29" s="470"/>
      <c r="E29" s="470"/>
      <c r="F29" s="470"/>
      <c r="G29" s="470"/>
      <c r="H29" s="470"/>
      <c r="I29" s="470"/>
      <c r="J29" s="470"/>
      <c r="K29" s="470"/>
      <c r="L29" s="470"/>
      <c r="M29" s="470"/>
      <c r="N29" s="470"/>
      <c r="O29" s="470"/>
      <c r="P29" s="470"/>
      <c r="Q29" s="470"/>
      <c r="R29" s="470"/>
      <c r="S29" s="470"/>
      <c r="T29" s="470"/>
      <c r="U29" s="470"/>
      <c r="V29" s="470"/>
      <c r="W29" s="470"/>
      <c r="X29" s="470"/>
      <c r="Y29" s="470"/>
      <c r="Z29" s="470"/>
      <c r="AA29" s="470"/>
      <c r="AB29" s="387"/>
      <c r="AC29" s="56"/>
    </row>
    <row r="30" spans="1:33" ht="18.7" customHeight="1" x14ac:dyDescent="0.2">
      <c r="A30" s="37"/>
      <c r="B30" s="433"/>
      <c r="C30" s="434"/>
      <c r="D30" s="434"/>
      <c r="E30" s="434"/>
      <c r="F30" s="434"/>
      <c r="G30" s="434"/>
      <c r="H30" s="434"/>
      <c r="I30" s="434"/>
      <c r="J30" s="434"/>
      <c r="K30" s="434"/>
      <c r="L30" s="434"/>
      <c r="M30" s="434"/>
      <c r="N30" s="434"/>
      <c r="O30" s="434"/>
      <c r="P30" s="434"/>
      <c r="Q30" s="434"/>
      <c r="R30" s="434"/>
      <c r="S30" s="434"/>
      <c r="T30" s="434"/>
      <c r="U30" s="434"/>
      <c r="V30" s="434"/>
      <c r="W30" s="434"/>
      <c r="X30" s="434"/>
      <c r="Y30" s="434"/>
      <c r="Z30" s="434"/>
      <c r="AA30" s="434"/>
      <c r="AB30" s="446"/>
      <c r="AC30" s="56"/>
    </row>
    <row r="31" spans="1:33" ht="20.25" customHeight="1" x14ac:dyDescent="0.25">
      <c r="A31" s="34"/>
      <c r="B31" s="391" t="s">
        <v>39</v>
      </c>
      <c r="C31" s="392"/>
      <c r="D31" s="392"/>
      <c r="E31" s="392"/>
      <c r="F31" s="392"/>
      <c r="G31" s="392"/>
      <c r="H31" s="392"/>
      <c r="I31" s="392"/>
      <c r="J31" s="163"/>
      <c r="K31" s="163"/>
      <c r="L31" s="163"/>
      <c r="M31" s="163"/>
      <c r="N31" s="163"/>
      <c r="O31" s="163"/>
      <c r="P31" s="184"/>
      <c r="Q31" s="184"/>
      <c r="R31" s="184"/>
      <c r="S31" s="184"/>
      <c r="T31" s="184"/>
      <c r="U31" s="184"/>
      <c r="V31" s="184"/>
      <c r="W31" s="463"/>
      <c r="X31" s="464"/>
      <c r="Y31" s="464"/>
      <c r="Z31" s="464"/>
      <c r="AA31" s="464"/>
      <c r="AB31" s="464"/>
      <c r="AC31" s="56"/>
    </row>
    <row r="32" spans="1:33" s="73" customFormat="1" ht="14.3" customHeight="1" x14ac:dyDescent="0.2">
      <c r="A32" s="39"/>
      <c r="B32" s="393" t="s">
        <v>46</v>
      </c>
      <c r="C32" s="394"/>
      <c r="D32" s="394"/>
      <c r="E32" s="123"/>
      <c r="F32" s="393" t="s">
        <v>47</v>
      </c>
      <c r="G32" s="394"/>
      <c r="H32" s="394"/>
      <c r="I32" s="406"/>
      <c r="J32" s="9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37"/>
      <c r="X32" s="164"/>
      <c r="Y32" s="164"/>
      <c r="Z32" s="164"/>
      <c r="AA32" s="164"/>
      <c r="AC32" s="128"/>
    </row>
    <row r="33" spans="1:54" ht="14.95" customHeight="1" x14ac:dyDescent="0.2">
      <c r="A33" s="124"/>
      <c r="B33" s="398"/>
      <c r="C33" s="399"/>
      <c r="D33" s="399"/>
      <c r="E33" s="400"/>
      <c r="F33" s="395"/>
      <c r="G33" s="396"/>
      <c r="H33" s="396"/>
      <c r="I33" s="397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405"/>
      <c r="X33" s="405"/>
      <c r="Y33" s="405"/>
      <c r="Z33" s="405"/>
      <c r="AA33" s="405"/>
      <c r="AB33" s="405"/>
      <c r="AC33" s="56"/>
    </row>
    <row r="34" spans="1:54" ht="19.55" customHeight="1" x14ac:dyDescent="0.25">
      <c r="A34" s="37"/>
      <c r="B34" s="32" t="s">
        <v>94</v>
      </c>
      <c r="L34" s="31"/>
      <c r="AC34" s="56"/>
    </row>
    <row r="35" spans="1:54" s="72" customFormat="1" ht="24.8" customHeight="1" x14ac:dyDescent="0.25">
      <c r="A35" s="38"/>
      <c r="B35" s="25"/>
      <c r="L35" s="25"/>
      <c r="AC35" s="74"/>
    </row>
    <row r="36" spans="1:54" ht="19.55" customHeight="1" x14ac:dyDescent="0.25">
      <c r="A36" s="37"/>
      <c r="B36" s="391" t="s">
        <v>109</v>
      </c>
      <c r="C36" s="392"/>
      <c r="D36" s="392"/>
      <c r="E36" s="392"/>
      <c r="F36" s="392"/>
      <c r="G36" s="392"/>
      <c r="H36" s="392"/>
      <c r="I36" s="392"/>
      <c r="L36" s="31"/>
      <c r="AC36" s="56"/>
    </row>
    <row r="37" spans="1:54" ht="27.7" customHeight="1" x14ac:dyDescent="0.2">
      <c r="A37" s="37"/>
      <c r="B37" s="403" t="s">
        <v>142</v>
      </c>
      <c r="C37" s="404"/>
      <c r="D37" s="404"/>
      <c r="E37" s="404"/>
      <c r="F37" s="382"/>
      <c r="G37" s="382"/>
      <c r="H37" s="382"/>
      <c r="I37" s="80"/>
      <c r="J37" s="401" t="s">
        <v>599</v>
      </c>
      <c r="K37" s="402"/>
      <c r="L37" s="402"/>
      <c r="M37" s="402"/>
      <c r="N37" s="402"/>
      <c r="O37" s="402"/>
      <c r="P37" s="402"/>
      <c r="Q37" s="402"/>
      <c r="R37" s="402"/>
      <c r="S37" s="402"/>
      <c r="T37" s="402"/>
      <c r="U37" s="402"/>
      <c r="V37" s="402"/>
      <c r="W37" s="402"/>
      <c r="X37" s="402"/>
      <c r="Y37" s="402"/>
      <c r="Z37" s="402"/>
      <c r="AA37" s="402"/>
      <c r="AB37" s="127"/>
      <c r="AC37" s="56"/>
    </row>
    <row r="38" spans="1:54" ht="18.7" customHeight="1" x14ac:dyDescent="0.2">
      <c r="A38" s="37"/>
      <c r="B38" s="256" t="s">
        <v>601</v>
      </c>
      <c r="C38" s="81"/>
      <c r="D38" s="81"/>
      <c r="E38" s="161"/>
      <c r="F38" s="382"/>
      <c r="G38" s="382"/>
      <c r="H38" s="382"/>
      <c r="J38" s="202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56"/>
      <c r="AC38" s="56"/>
    </row>
    <row r="39" spans="1:54" ht="16.5" customHeight="1" x14ac:dyDescent="0.2">
      <c r="A39" s="37"/>
      <c r="B39" s="161" t="s">
        <v>41</v>
      </c>
      <c r="C39" s="82"/>
      <c r="D39" s="82"/>
      <c r="E39" s="82"/>
      <c r="F39" s="382"/>
      <c r="G39" s="382"/>
      <c r="H39" s="382"/>
      <c r="J39" s="207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138"/>
      <c r="AC39" s="56"/>
    </row>
    <row r="40" spans="1:54" ht="16.5" customHeight="1" x14ac:dyDescent="0.2">
      <c r="A40" s="37"/>
      <c r="B40" s="161" t="s">
        <v>40</v>
      </c>
      <c r="C40" s="82"/>
      <c r="D40" s="82"/>
      <c r="E40" s="82"/>
      <c r="F40" s="382"/>
      <c r="G40" s="382"/>
      <c r="H40" s="382"/>
      <c r="J40" s="385" t="s">
        <v>528</v>
      </c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7"/>
      <c r="AC40" s="56"/>
    </row>
    <row r="41" spans="1:54" ht="16.5" customHeight="1" x14ac:dyDescent="0.2">
      <c r="A41" s="37"/>
      <c r="B41" s="403" t="s">
        <v>73</v>
      </c>
      <c r="C41" s="384"/>
      <c r="D41" s="384"/>
      <c r="E41" s="384"/>
      <c r="F41" s="382"/>
      <c r="G41" s="382"/>
      <c r="H41" s="382"/>
      <c r="I41" s="60"/>
      <c r="J41" s="388"/>
      <c r="K41" s="389"/>
      <c r="L41" s="389"/>
      <c r="M41" s="389"/>
      <c r="N41" s="389"/>
      <c r="O41" s="389"/>
      <c r="P41" s="389"/>
      <c r="Q41" s="389"/>
      <c r="R41" s="389"/>
      <c r="S41" s="389"/>
      <c r="T41" s="389"/>
      <c r="U41" s="389"/>
      <c r="V41" s="389"/>
      <c r="W41" s="389"/>
      <c r="X41" s="389"/>
      <c r="Y41" s="389"/>
      <c r="Z41" s="389"/>
      <c r="AA41" s="389"/>
      <c r="AB41" s="390"/>
      <c r="AC41" s="56"/>
    </row>
    <row r="42" spans="1:54" ht="16.5" customHeight="1" x14ac:dyDescent="0.2">
      <c r="A42" s="37"/>
      <c r="B42" s="403" t="s">
        <v>74</v>
      </c>
      <c r="C42" s="384"/>
      <c r="D42" s="384"/>
      <c r="E42" s="384"/>
      <c r="F42" s="382"/>
      <c r="G42" s="382"/>
      <c r="H42" s="382"/>
      <c r="I42" s="60"/>
      <c r="J42" s="497"/>
      <c r="K42" s="498"/>
      <c r="L42" s="498"/>
      <c r="M42" s="498"/>
      <c r="N42" s="498"/>
      <c r="O42" s="498"/>
      <c r="P42" s="498"/>
      <c r="Q42" s="498"/>
      <c r="R42" s="498"/>
      <c r="S42" s="498"/>
      <c r="T42" s="498"/>
      <c r="U42" s="498"/>
      <c r="V42" s="498"/>
      <c r="W42" s="498"/>
      <c r="X42" s="498"/>
      <c r="Y42" s="498"/>
      <c r="Z42" s="498"/>
      <c r="AA42" s="498"/>
      <c r="AB42" s="499"/>
      <c r="AC42" s="56"/>
    </row>
    <row r="43" spans="1:54" ht="16.5" customHeight="1" x14ac:dyDescent="0.2">
      <c r="A43" s="37"/>
      <c r="B43" s="383" t="s">
        <v>568</v>
      </c>
      <c r="C43" s="384"/>
      <c r="D43" s="384"/>
      <c r="E43" s="384"/>
      <c r="F43" s="382"/>
      <c r="G43" s="382"/>
      <c r="H43" s="382"/>
      <c r="I43" s="60"/>
      <c r="J43" s="500"/>
      <c r="K43" s="498"/>
      <c r="L43" s="498"/>
      <c r="M43" s="498"/>
      <c r="N43" s="498"/>
      <c r="O43" s="498"/>
      <c r="P43" s="498"/>
      <c r="Q43" s="498"/>
      <c r="R43" s="498"/>
      <c r="S43" s="498"/>
      <c r="T43" s="498"/>
      <c r="U43" s="498"/>
      <c r="V43" s="498"/>
      <c r="W43" s="498"/>
      <c r="X43" s="498"/>
      <c r="Y43" s="498"/>
      <c r="Z43" s="498"/>
      <c r="AA43" s="498"/>
      <c r="AB43" s="499"/>
      <c r="AC43" s="56"/>
      <c r="AD43" s="92"/>
    </row>
    <row r="44" spans="1:54" ht="5.95" customHeight="1" x14ac:dyDescent="0.25">
      <c r="A44" s="37"/>
      <c r="C44" s="60"/>
      <c r="D44" s="60"/>
      <c r="E44" s="60"/>
      <c r="F44" s="60"/>
      <c r="G44" s="60"/>
      <c r="H44" s="60"/>
      <c r="I44" s="171"/>
      <c r="J44" s="176"/>
      <c r="K44" s="79"/>
      <c r="L44" s="76"/>
      <c r="M44" s="76"/>
      <c r="N44" s="77"/>
      <c r="O44" s="76"/>
      <c r="P44" s="76"/>
      <c r="Q44" s="79"/>
      <c r="R44" s="76"/>
      <c r="S44" s="76"/>
      <c r="T44" s="108"/>
      <c r="U44" s="108"/>
      <c r="V44" s="108"/>
      <c r="W44" s="77"/>
      <c r="X44" s="77"/>
      <c r="Y44" s="77"/>
      <c r="Z44" s="76"/>
      <c r="AA44" s="76"/>
      <c r="AB44" s="138"/>
      <c r="AC44" s="56"/>
    </row>
    <row r="45" spans="1:54" ht="21.1" customHeight="1" x14ac:dyDescent="0.25">
      <c r="A45" s="183"/>
      <c r="B45" s="108"/>
      <c r="C45" s="76"/>
      <c r="D45" s="76"/>
      <c r="E45" s="76"/>
      <c r="F45" s="76"/>
      <c r="G45" s="76"/>
      <c r="H45" s="76"/>
      <c r="I45" s="78"/>
      <c r="J45" s="76"/>
      <c r="K45" s="79"/>
      <c r="L45" s="76"/>
      <c r="M45" s="76"/>
      <c r="N45" s="77"/>
      <c r="O45" s="76"/>
      <c r="P45" s="76"/>
      <c r="Q45" s="79"/>
      <c r="R45" s="76"/>
      <c r="S45" s="76"/>
      <c r="T45" s="108"/>
      <c r="U45" s="108"/>
      <c r="V45" s="108"/>
      <c r="W45" s="77"/>
      <c r="X45" s="77"/>
      <c r="Y45" s="77"/>
      <c r="Z45" s="76"/>
      <c r="AA45" s="76"/>
      <c r="AB45" s="177"/>
      <c r="AC45" s="138"/>
    </row>
    <row r="46" spans="1:54" s="61" customFormat="1" ht="19.55" customHeight="1" x14ac:dyDescent="0.2">
      <c r="A46" s="109" t="s">
        <v>156</v>
      </c>
      <c r="B46" s="110" t="s">
        <v>602</v>
      </c>
      <c r="C46" s="111"/>
      <c r="D46" s="110"/>
      <c r="E46" s="111"/>
      <c r="F46" s="112"/>
      <c r="G46" s="112"/>
      <c r="H46" s="112"/>
      <c r="I46" s="112"/>
      <c r="J46" s="112"/>
      <c r="K46" s="70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3"/>
      <c r="AJ46" s="83"/>
      <c r="AK46" s="20"/>
      <c r="AL46" s="54"/>
      <c r="AM46" s="54"/>
      <c r="AO46" s="54"/>
      <c r="AQ46" s="84"/>
      <c r="AR46" s="54"/>
      <c r="AS46" s="54"/>
      <c r="AT46" s="54"/>
      <c r="AU46" s="54"/>
      <c r="AV46" s="54"/>
      <c r="BA46" s="54"/>
      <c r="BB46" s="54"/>
    </row>
    <row r="47" spans="1:54" ht="18" customHeight="1" x14ac:dyDescent="0.25">
      <c r="A47" s="129"/>
      <c r="B47" s="157"/>
      <c r="C47" s="70"/>
      <c r="D47" s="127"/>
      <c r="E47" s="483" t="s">
        <v>68</v>
      </c>
      <c r="F47" s="483"/>
      <c r="G47" s="483"/>
      <c r="H47" s="483"/>
      <c r="I47" s="483"/>
      <c r="J47" s="483"/>
      <c r="K47" s="483"/>
      <c r="L47" s="484"/>
      <c r="M47" s="488" t="s">
        <v>67</v>
      </c>
      <c r="N47" s="489"/>
      <c r="O47" s="490"/>
      <c r="P47" s="480" t="s">
        <v>628</v>
      </c>
      <c r="Q47" s="481"/>
      <c r="R47" s="482"/>
      <c r="S47" s="487" t="s">
        <v>629</v>
      </c>
      <c r="T47" s="487"/>
      <c r="U47" s="487"/>
      <c r="V47" s="311"/>
      <c r="W47" s="480" t="s">
        <v>609</v>
      </c>
      <c r="X47" s="481"/>
      <c r="Y47" s="481"/>
      <c r="Z47" s="481"/>
      <c r="AA47" s="481"/>
      <c r="AB47" s="482"/>
      <c r="AC47" s="56"/>
      <c r="AJ47" s="83"/>
      <c r="AK47" s="20"/>
      <c r="AQ47" s="84"/>
    </row>
    <row r="48" spans="1:54" ht="23.95" customHeight="1" x14ac:dyDescent="0.2">
      <c r="A48" s="129"/>
      <c r="B48" s="69"/>
      <c r="D48" s="56"/>
      <c r="E48" s="485"/>
      <c r="F48" s="485"/>
      <c r="G48" s="485"/>
      <c r="H48" s="485"/>
      <c r="I48" s="485"/>
      <c r="J48" s="485"/>
      <c r="K48" s="485"/>
      <c r="L48" s="486"/>
      <c r="M48" s="494">
        <f>SUM(M49:O58)</f>
        <v>0</v>
      </c>
      <c r="N48" s="495"/>
      <c r="O48" s="496"/>
      <c r="P48" s="494">
        <f>SUM(P49:R58)</f>
        <v>0</v>
      </c>
      <c r="Q48" s="495"/>
      <c r="R48" s="496"/>
      <c r="S48" s="501">
        <f>SUM(S49:U58)</f>
        <v>0</v>
      </c>
      <c r="T48" s="501"/>
      <c r="U48" s="501"/>
      <c r="V48" s="257"/>
      <c r="W48" s="543" t="s">
        <v>610</v>
      </c>
      <c r="X48" s="543"/>
      <c r="Y48" s="543"/>
      <c r="Z48" s="542"/>
      <c r="AA48" s="542"/>
      <c r="AB48" s="542"/>
      <c r="AC48" s="56"/>
      <c r="AI48" s="83"/>
      <c r="AJ48" s="20"/>
      <c r="AP48" s="84"/>
    </row>
    <row r="49" spans="1:43" ht="27" customHeight="1" x14ac:dyDescent="0.2">
      <c r="A49" s="130"/>
      <c r="B49" s="544" t="s">
        <v>621</v>
      </c>
      <c r="C49" s="545"/>
      <c r="D49" s="546"/>
      <c r="E49" s="335" t="s">
        <v>622</v>
      </c>
      <c r="F49" s="335"/>
      <c r="G49" s="335"/>
      <c r="H49" s="335"/>
      <c r="I49" s="335"/>
      <c r="J49" s="335"/>
      <c r="K49" s="335"/>
      <c r="L49" s="336"/>
      <c r="M49" s="337">
        <f t="shared" ref="M49:M58" si="0">SUM(P49:U49)</f>
        <v>0</v>
      </c>
      <c r="N49" s="338"/>
      <c r="O49" s="339"/>
      <c r="P49" s="328"/>
      <c r="Q49" s="329"/>
      <c r="R49" s="330"/>
      <c r="S49" s="328"/>
      <c r="T49" s="329"/>
      <c r="U49" s="330"/>
      <c r="V49" s="258"/>
      <c r="W49" s="547" t="s">
        <v>612</v>
      </c>
      <c r="X49" s="548"/>
      <c r="Y49" s="549"/>
      <c r="Z49" s="554"/>
      <c r="AA49" s="555"/>
      <c r="AB49" s="556"/>
      <c r="AC49" s="56"/>
      <c r="AI49" s="83"/>
      <c r="AJ49" s="20"/>
      <c r="AP49" s="84"/>
    </row>
    <row r="50" spans="1:43" ht="27" customHeight="1" x14ac:dyDescent="0.2">
      <c r="A50" s="130"/>
      <c r="B50" s="319" t="s">
        <v>611</v>
      </c>
      <c r="C50" s="320"/>
      <c r="D50" s="321"/>
      <c r="E50" s="335" t="s">
        <v>546</v>
      </c>
      <c r="F50" s="335"/>
      <c r="G50" s="335"/>
      <c r="H50" s="335"/>
      <c r="I50" s="335"/>
      <c r="J50" s="335"/>
      <c r="K50" s="335"/>
      <c r="L50" s="336"/>
      <c r="M50" s="337">
        <f t="shared" si="0"/>
        <v>0</v>
      </c>
      <c r="N50" s="338"/>
      <c r="O50" s="339"/>
      <c r="P50" s="328"/>
      <c r="Q50" s="329"/>
      <c r="R50" s="330"/>
      <c r="S50" s="328"/>
      <c r="T50" s="329"/>
      <c r="U50" s="330"/>
      <c r="V50" s="258"/>
      <c r="W50" s="550" t="s">
        <v>614</v>
      </c>
      <c r="X50" s="550"/>
      <c r="Y50" s="550"/>
      <c r="Z50" s="552"/>
      <c r="AA50" s="552"/>
      <c r="AB50" s="552"/>
      <c r="AC50" s="56"/>
      <c r="AI50" s="83"/>
      <c r="AJ50" s="20"/>
      <c r="AP50" s="84"/>
    </row>
    <row r="51" spans="1:43" ht="27" customHeight="1" x14ac:dyDescent="0.2">
      <c r="A51" s="130"/>
      <c r="B51" s="322"/>
      <c r="C51" s="323"/>
      <c r="D51" s="324"/>
      <c r="E51" s="335" t="s">
        <v>529</v>
      </c>
      <c r="F51" s="335"/>
      <c r="G51" s="335"/>
      <c r="H51" s="335"/>
      <c r="I51" s="335"/>
      <c r="J51" s="335"/>
      <c r="K51" s="335"/>
      <c r="L51" s="336"/>
      <c r="M51" s="337">
        <f t="shared" si="0"/>
        <v>0</v>
      </c>
      <c r="N51" s="338"/>
      <c r="O51" s="339"/>
      <c r="P51" s="328"/>
      <c r="Q51" s="329"/>
      <c r="R51" s="330"/>
      <c r="S51" s="328"/>
      <c r="T51" s="329"/>
      <c r="U51" s="330"/>
      <c r="V51" s="258"/>
      <c r="W51" s="551"/>
      <c r="X51" s="551"/>
      <c r="Y51" s="551"/>
      <c r="Z51" s="553"/>
      <c r="AA51" s="553"/>
      <c r="AB51" s="553"/>
      <c r="AC51" s="56"/>
      <c r="AI51" s="83"/>
      <c r="AJ51" s="20"/>
      <c r="AP51" s="84"/>
    </row>
    <row r="52" spans="1:43" ht="27" customHeight="1" x14ac:dyDescent="0.2">
      <c r="A52" s="130"/>
      <c r="B52" s="325"/>
      <c r="C52" s="326"/>
      <c r="D52" s="327"/>
      <c r="E52" s="514" t="s">
        <v>564</v>
      </c>
      <c r="F52" s="515"/>
      <c r="G52" s="515"/>
      <c r="H52" s="515"/>
      <c r="I52" s="515"/>
      <c r="J52" s="515"/>
      <c r="K52" s="515"/>
      <c r="L52" s="516"/>
      <c r="M52" s="337">
        <f t="shared" si="0"/>
        <v>0</v>
      </c>
      <c r="N52" s="338"/>
      <c r="O52" s="339"/>
      <c r="P52" s="328"/>
      <c r="Q52" s="329"/>
      <c r="R52" s="330"/>
      <c r="S52" s="328"/>
      <c r="T52" s="329"/>
      <c r="U52" s="330"/>
      <c r="V52" s="258"/>
      <c r="W52" s="508" t="s">
        <v>615</v>
      </c>
      <c r="X52" s="509"/>
      <c r="Y52" s="510"/>
      <c r="Z52" s="511">
        <f>SUM(Z48:AB51)</f>
        <v>0</v>
      </c>
      <c r="AA52" s="512"/>
      <c r="AB52" s="513"/>
      <c r="AC52" s="56"/>
      <c r="AI52" s="83"/>
      <c r="AJ52" s="20"/>
      <c r="AP52" s="84"/>
    </row>
    <row r="53" spans="1:43" ht="27" customHeight="1" x14ac:dyDescent="0.2">
      <c r="A53" s="130"/>
      <c r="B53" s="319" t="s">
        <v>547</v>
      </c>
      <c r="C53" s="320"/>
      <c r="D53" s="321"/>
      <c r="E53" s="340" t="s">
        <v>143</v>
      </c>
      <c r="F53" s="341"/>
      <c r="G53" s="341"/>
      <c r="H53" s="341"/>
      <c r="I53" s="341"/>
      <c r="J53" s="341"/>
      <c r="K53" s="341"/>
      <c r="L53" s="342"/>
      <c r="M53" s="337">
        <f t="shared" si="0"/>
        <v>0</v>
      </c>
      <c r="N53" s="338"/>
      <c r="O53" s="339"/>
      <c r="P53" s="328"/>
      <c r="Q53" s="329"/>
      <c r="R53" s="330"/>
      <c r="S53" s="328"/>
      <c r="T53" s="329"/>
      <c r="U53" s="330"/>
      <c r="V53" s="258"/>
      <c r="AC53" s="56"/>
      <c r="AI53" s="83"/>
      <c r="AJ53" s="20"/>
      <c r="AP53" s="84"/>
    </row>
    <row r="54" spans="1:43" ht="27" customHeight="1" x14ac:dyDescent="0.2">
      <c r="A54" s="130"/>
      <c r="B54" s="322"/>
      <c r="C54" s="323"/>
      <c r="D54" s="324"/>
      <c r="E54" s="334" t="s">
        <v>548</v>
      </c>
      <c r="F54" s="335"/>
      <c r="G54" s="335"/>
      <c r="H54" s="335"/>
      <c r="I54" s="335"/>
      <c r="J54" s="335"/>
      <c r="K54" s="335"/>
      <c r="L54" s="336"/>
      <c r="M54" s="337">
        <f t="shared" si="0"/>
        <v>0</v>
      </c>
      <c r="N54" s="338"/>
      <c r="O54" s="339"/>
      <c r="P54" s="328"/>
      <c r="Q54" s="329"/>
      <c r="R54" s="330"/>
      <c r="S54" s="328"/>
      <c r="T54" s="329"/>
      <c r="U54" s="330"/>
      <c r="V54" s="312"/>
      <c r="W54" s="502" t="s">
        <v>613</v>
      </c>
      <c r="X54" s="503"/>
      <c r="Y54" s="503"/>
      <c r="Z54" s="503"/>
      <c r="AA54" s="503"/>
      <c r="AB54" s="504"/>
      <c r="AC54" s="56"/>
      <c r="AI54" s="83"/>
      <c r="AJ54" s="20"/>
      <c r="AP54" s="84"/>
    </row>
    <row r="55" spans="1:43" ht="27" customHeight="1" x14ac:dyDescent="0.2">
      <c r="A55" s="130"/>
      <c r="B55" s="325"/>
      <c r="C55" s="326"/>
      <c r="D55" s="327"/>
      <c r="E55" s="331" t="s">
        <v>575</v>
      </c>
      <c r="F55" s="332"/>
      <c r="G55" s="332"/>
      <c r="H55" s="332"/>
      <c r="I55" s="332"/>
      <c r="J55" s="332"/>
      <c r="K55" s="332"/>
      <c r="L55" s="333"/>
      <c r="M55" s="337">
        <f t="shared" si="0"/>
        <v>0</v>
      </c>
      <c r="N55" s="338"/>
      <c r="O55" s="339"/>
      <c r="P55" s="328"/>
      <c r="Q55" s="329"/>
      <c r="R55" s="330"/>
      <c r="S55" s="328"/>
      <c r="T55" s="329"/>
      <c r="U55" s="330"/>
      <c r="V55" s="312"/>
      <c r="W55" s="505"/>
      <c r="X55" s="506"/>
      <c r="Y55" s="506"/>
      <c r="Z55" s="506"/>
      <c r="AA55" s="506"/>
      <c r="AB55" s="507"/>
      <c r="AC55" s="56"/>
      <c r="AI55" s="83"/>
      <c r="AJ55" s="20"/>
      <c r="AP55" s="84"/>
    </row>
    <row r="56" spans="1:43" ht="27" customHeight="1" x14ac:dyDescent="0.2">
      <c r="A56" s="130"/>
      <c r="B56" s="319" t="s">
        <v>550</v>
      </c>
      <c r="C56" s="364"/>
      <c r="D56" s="365"/>
      <c r="E56" s="375" t="s">
        <v>144</v>
      </c>
      <c r="F56" s="376"/>
      <c r="G56" s="376"/>
      <c r="H56" s="376"/>
      <c r="I56" s="376"/>
      <c r="J56" s="376"/>
      <c r="K56" s="376"/>
      <c r="L56" s="377"/>
      <c r="M56" s="337">
        <f t="shared" si="0"/>
        <v>0</v>
      </c>
      <c r="N56" s="338"/>
      <c r="O56" s="339"/>
      <c r="P56" s="328"/>
      <c r="Q56" s="329"/>
      <c r="R56" s="330"/>
      <c r="S56" s="328"/>
      <c r="T56" s="329"/>
      <c r="U56" s="330"/>
      <c r="V56" s="258"/>
      <c r="AC56" s="56"/>
      <c r="AI56" s="83"/>
      <c r="AJ56" s="20"/>
      <c r="AP56" s="84"/>
    </row>
    <row r="57" spans="1:43" ht="27" customHeight="1" x14ac:dyDescent="0.2">
      <c r="A57" s="130"/>
      <c r="B57" s="366"/>
      <c r="C57" s="367"/>
      <c r="D57" s="368"/>
      <c r="E57" s="372" t="s">
        <v>551</v>
      </c>
      <c r="F57" s="373"/>
      <c r="G57" s="373"/>
      <c r="H57" s="373"/>
      <c r="I57" s="373"/>
      <c r="J57" s="373"/>
      <c r="K57" s="373"/>
      <c r="L57" s="374"/>
      <c r="M57" s="337">
        <f t="shared" si="0"/>
        <v>0</v>
      </c>
      <c r="N57" s="338"/>
      <c r="O57" s="339"/>
      <c r="P57" s="328"/>
      <c r="Q57" s="329"/>
      <c r="R57" s="330"/>
      <c r="S57" s="328"/>
      <c r="T57" s="329"/>
      <c r="U57" s="330"/>
      <c r="V57" s="378"/>
      <c r="W57" s="378"/>
      <c r="X57" s="378"/>
      <c r="Y57" s="378"/>
      <c r="Z57" s="378"/>
      <c r="AA57" s="378"/>
      <c r="AC57" s="56"/>
      <c r="AI57" s="83"/>
      <c r="AJ57" s="20"/>
      <c r="AP57" s="84"/>
    </row>
    <row r="58" spans="1:43" ht="27" customHeight="1" x14ac:dyDescent="0.2">
      <c r="A58" s="130"/>
      <c r="B58" s="369"/>
      <c r="C58" s="370"/>
      <c r="D58" s="371"/>
      <c r="E58" s="334" t="s">
        <v>549</v>
      </c>
      <c r="F58" s="335"/>
      <c r="G58" s="335"/>
      <c r="H58" s="335"/>
      <c r="I58" s="335"/>
      <c r="J58" s="335"/>
      <c r="K58" s="335"/>
      <c r="L58" s="336"/>
      <c r="M58" s="337">
        <f t="shared" si="0"/>
        <v>0</v>
      </c>
      <c r="N58" s="338"/>
      <c r="O58" s="339"/>
      <c r="P58" s="328"/>
      <c r="Q58" s="329"/>
      <c r="R58" s="330"/>
      <c r="S58" s="328"/>
      <c r="T58" s="329"/>
      <c r="U58" s="330"/>
      <c r="V58" s="378"/>
      <c r="W58" s="378"/>
      <c r="X58" s="378"/>
      <c r="Y58" s="378"/>
      <c r="Z58" s="378"/>
      <c r="AA58" s="378"/>
      <c r="AC58" s="56"/>
      <c r="AI58" s="83"/>
      <c r="AJ58" s="20"/>
      <c r="AP58" s="84"/>
    </row>
    <row r="59" spans="1:43" ht="19.55" customHeight="1" x14ac:dyDescent="0.25">
      <c r="A59" s="129"/>
      <c r="B59" s="363" t="s">
        <v>530</v>
      </c>
      <c r="C59" s="363"/>
      <c r="D59" s="363"/>
      <c r="E59" s="363"/>
      <c r="F59" s="363"/>
      <c r="G59" s="363"/>
      <c r="H59" s="363"/>
      <c r="I59" s="363"/>
      <c r="J59" s="363"/>
      <c r="K59" s="363"/>
      <c r="L59" s="363"/>
      <c r="M59" s="363"/>
      <c r="N59" s="347"/>
      <c r="O59" s="347"/>
      <c r="P59" s="347"/>
      <c r="Q59" s="347"/>
      <c r="R59" s="347"/>
      <c r="S59" s="347"/>
      <c r="T59" s="347"/>
      <c r="U59" s="347"/>
      <c r="V59" s="347"/>
      <c r="W59" s="347"/>
      <c r="X59" s="347"/>
      <c r="Y59" s="347"/>
      <c r="Z59" s="347"/>
      <c r="AA59" s="347"/>
      <c r="AC59" s="56"/>
      <c r="AJ59" s="83"/>
      <c r="AK59" s="20"/>
      <c r="AQ59" s="84"/>
    </row>
    <row r="60" spans="1:43" ht="21.1" customHeight="1" x14ac:dyDescent="0.2">
      <c r="A60" s="129"/>
      <c r="B60" s="355" t="s">
        <v>527</v>
      </c>
      <c r="C60" s="356"/>
      <c r="D60" s="356"/>
      <c r="E60" s="356"/>
      <c r="F60" s="356"/>
      <c r="G60" s="356"/>
      <c r="H60" s="356"/>
      <c r="I60" s="356"/>
      <c r="J60" s="356"/>
      <c r="K60" s="357"/>
      <c r="L60" s="359">
        <f>SUM(kostges-entgeltTNges)</f>
        <v>0</v>
      </c>
      <c r="M60" s="360"/>
      <c r="N60" s="361"/>
      <c r="O60" s="348">
        <v>1</v>
      </c>
      <c r="P60" s="362"/>
      <c r="Q60" s="362"/>
      <c r="R60" s="153"/>
      <c r="S60" s="153"/>
      <c r="T60" s="153"/>
      <c r="U60" s="352"/>
      <c r="V60" s="352"/>
      <c r="W60" s="352"/>
      <c r="X60" s="352"/>
      <c r="Y60" s="153"/>
      <c r="Z60" s="102"/>
      <c r="AA60" s="102"/>
      <c r="AC60" s="131"/>
      <c r="AJ60" s="83"/>
      <c r="AK60" s="20"/>
      <c r="AQ60" s="84"/>
    </row>
    <row r="61" spans="1:43" ht="21.75" customHeight="1" x14ac:dyDescent="0.2">
      <c r="A61" s="129"/>
      <c r="B61" s="354" t="s">
        <v>604</v>
      </c>
      <c r="C61" s="354"/>
      <c r="D61" s="354"/>
      <c r="E61" s="354"/>
      <c r="F61" s="354"/>
      <c r="G61" s="354"/>
      <c r="H61" s="354"/>
      <c r="I61" s="354"/>
      <c r="J61" s="354"/>
      <c r="K61" s="354"/>
      <c r="L61" s="343">
        <f>kostges-MSAGDges-entgeltTNges</f>
        <v>0</v>
      </c>
      <c r="M61" s="343"/>
      <c r="N61" s="343"/>
      <c r="O61" s="348" t="str">
        <f>IF(L60=0,"",SUM(aktivkofi)/L60)</f>
        <v/>
      </c>
      <c r="P61" s="348"/>
      <c r="Q61" s="348"/>
      <c r="R61" s="94"/>
      <c r="S61" s="94"/>
      <c r="T61" s="94"/>
      <c r="U61" s="349"/>
      <c r="V61" s="350"/>
      <c r="W61" s="344"/>
      <c r="X61" s="345"/>
      <c r="Y61" s="94"/>
      <c r="Z61" s="102"/>
      <c r="AA61" s="102"/>
      <c r="AB61" s="186"/>
      <c r="AC61" s="56"/>
      <c r="AJ61" s="83"/>
      <c r="AK61" s="20"/>
      <c r="AQ61" s="84"/>
    </row>
    <row r="62" spans="1:43" ht="14.3" customHeight="1" x14ac:dyDescent="0.25">
      <c r="A62" s="129"/>
      <c r="B62" s="103">
        <f>SUM(M55:O58)</f>
        <v>0</v>
      </c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350"/>
      <c r="V62" s="350"/>
      <c r="W62" s="345"/>
      <c r="X62" s="345"/>
      <c r="Y62" s="103"/>
      <c r="Z62" s="103"/>
      <c r="AA62" s="103"/>
      <c r="AB62" s="186"/>
      <c r="AC62" s="56"/>
      <c r="AJ62" s="83"/>
      <c r="AK62" s="20"/>
      <c r="AQ62" s="84"/>
    </row>
    <row r="63" spans="1:43" ht="16.149999999999999" customHeight="1" x14ac:dyDescent="0.2">
      <c r="A63" s="129"/>
      <c r="B63" s="358" t="s">
        <v>552</v>
      </c>
      <c r="C63" s="358"/>
      <c r="D63" s="358"/>
      <c r="E63" s="358"/>
      <c r="F63" s="358"/>
      <c r="G63" s="358"/>
      <c r="H63" s="358"/>
      <c r="I63" s="358"/>
      <c r="J63" s="358"/>
      <c r="K63" s="358"/>
      <c r="L63" s="358"/>
      <c r="M63" s="358"/>
      <c r="N63" s="358"/>
      <c r="O63" s="358"/>
      <c r="P63" s="358"/>
      <c r="Q63" s="358"/>
      <c r="R63" s="358"/>
      <c r="S63" s="358"/>
      <c r="T63" s="358"/>
      <c r="U63" s="358"/>
      <c r="V63" s="358"/>
      <c r="W63" s="358"/>
      <c r="X63" s="358"/>
      <c r="Y63" s="358"/>
      <c r="Z63" s="358"/>
      <c r="AA63" s="358"/>
      <c r="AC63" s="56"/>
      <c r="AJ63" s="83"/>
      <c r="AK63" s="20"/>
      <c r="AQ63" s="84"/>
    </row>
    <row r="64" spans="1:43" ht="122.95" customHeight="1" x14ac:dyDescent="0.2">
      <c r="A64" s="129"/>
      <c r="B64" s="379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0"/>
      <c r="N64" s="380"/>
      <c r="O64" s="380"/>
      <c r="P64" s="380"/>
      <c r="Q64" s="380"/>
      <c r="R64" s="380"/>
      <c r="S64" s="380"/>
      <c r="T64" s="380"/>
      <c r="U64" s="380"/>
      <c r="V64" s="380"/>
      <c r="W64" s="380"/>
      <c r="X64" s="380"/>
      <c r="Y64" s="380"/>
      <c r="Z64" s="380"/>
      <c r="AA64" s="380"/>
      <c r="AB64" s="381"/>
      <c r="AC64" s="56"/>
      <c r="AJ64" s="83"/>
      <c r="AK64" s="20"/>
      <c r="AQ64" s="84"/>
    </row>
    <row r="65" spans="1:43" ht="12.75" customHeight="1" x14ac:dyDescent="0.2">
      <c r="A65" s="129"/>
      <c r="B65" s="346"/>
      <c r="C65" s="347"/>
      <c r="D65" s="347"/>
      <c r="E65" s="347"/>
      <c r="F65" s="347"/>
      <c r="G65" s="347"/>
      <c r="H65" s="347"/>
      <c r="I65" s="347"/>
      <c r="J65" s="347"/>
      <c r="AC65" s="56"/>
      <c r="AJ65" s="83"/>
      <c r="AK65" s="20"/>
      <c r="AQ65" s="84"/>
    </row>
    <row r="66" spans="1:43" ht="12.75" customHeight="1" x14ac:dyDescent="0.25">
      <c r="A66" s="132"/>
      <c r="B66" s="154" t="s">
        <v>282</v>
      </c>
      <c r="AC66" s="56"/>
      <c r="AJ66" s="83"/>
      <c r="AK66" s="20"/>
      <c r="AQ66" s="84"/>
    </row>
    <row r="67" spans="1:43" ht="12.75" customHeight="1" x14ac:dyDescent="0.2">
      <c r="A67" s="129"/>
      <c r="B67" s="191" t="s">
        <v>112</v>
      </c>
      <c r="C67" s="192"/>
      <c r="D67" s="192"/>
      <c r="E67" s="192"/>
      <c r="F67" s="192"/>
      <c r="G67" s="192"/>
      <c r="H67" s="192"/>
      <c r="I67" s="192"/>
      <c r="J67" s="192"/>
      <c r="K67" s="192" t="s">
        <v>283</v>
      </c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AC67" s="56"/>
      <c r="AE67" s="83"/>
      <c r="AF67" s="20"/>
      <c r="AL67" s="84"/>
    </row>
    <row r="68" spans="1:43" ht="12.75" customHeight="1" x14ac:dyDescent="0.2">
      <c r="A68" s="129"/>
      <c r="B68" s="191" t="s">
        <v>569</v>
      </c>
      <c r="C68" s="192"/>
      <c r="D68" s="192"/>
      <c r="E68" s="192"/>
      <c r="F68" s="192"/>
      <c r="G68" s="192"/>
      <c r="H68" s="192"/>
      <c r="I68" s="193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92"/>
      <c r="W68" s="192"/>
      <c r="X68" s="192"/>
      <c r="AC68" s="56"/>
      <c r="AE68" s="83"/>
      <c r="AF68" s="20"/>
      <c r="AL68" s="84"/>
    </row>
    <row r="69" spans="1:43" ht="12.75" customHeight="1" x14ac:dyDescent="0.25">
      <c r="A69" s="129"/>
      <c r="B69" s="351" t="s">
        <v>145</v>
      </c>
      <c r="C69" s="351"/>
      <c r="D69" s="351"/>
      <c r="E69" s="351"/>
      <c r="F69" s="351"/>
      <c r="G69" s="351"/>
      <c r="H69" s="351"/>
      <c r="I69" s="351"/>
      <c r="J69" s="351" t="s">
        <v>572</v>
      </c>
      <c r="K69" s="351"/>
      <c r="L69" s="351"/>
      <c r="M69" s="351"/>
      <c r="N69" s="351"/>
      <c r="O69" s="351"/>
      <c r="P69" s="351"/>
      <c r="Q69" s="351"/>
      <c r="R69" s="351"/>
      <c r="S69" s="353" t="s">
        <v>45</v>
      </c>
      <c r="T69" s="353"/>
      <c r="U69" s="353"/>
      <c r="V69" s="353"/>
      <c r="W69" s="353"/>
      <c r="X69" s="353"/>
      <c r="Y69" s="353"/>
      <c r="Z69" s="353"/>
      <c r="AA69" s="353"/>
      <c r="AC69" s="56"/>
      <c r="AE69" s="83"/>
      <c r="AF69" s="20"/>
    </row>
    <row r="70" spans="1:43" ht="19.55" customHeight="1" x14ac:dyDescent="0.2">
      <c r="A70" s="37"/>
      <c r="B70" s="557"/>
      <c r="C70" s="558"/>
      <c r="D70" s="558"/>
      <c r="E70" s="558"/>
      <c r="F70" s="558"/>
      <c r="G70" s="558"/>
      <c r="H70" s="558"/>
      <c r="I70" s="559"/>
      <c r="J70" s="491"/>
      <c r="K70" s="492"/>
      <c r="L70" s="492"/>
      <c r="M70" s="492"/>
      <c r="N70" s="492"/>
      <c r="O70" s="492"/>
      <c r="P70" s="492"/>
      <c r="Q70" s="492"/>
      <c r="R70" s="493"/>
      <c r="S70" s="491"/>
      <c r="T70" s="492"/>
      <c r="U70" s="492"/>
      <c r="V70" s="492"/>
      <c r="W70" s="492"/>
      <c r="X70" s="492"/>
      <c r="Y70" s="492"/>
      <c r="Z70" s="492"/>
      <c r="AA70" s="492"/>
      <c r="AB70" s="493"/>
      <c r="AC70" s="56"/>
    </row>
    <row r="71" spans="1:43" ht="19.55" customHeight="1" x14ac:dyDescent="0.2">
      <c r="A71" s="37"/>
      <c r="B71" s="557"/>
      <c r="C71" s="558"/>
      <c r="D71" s="558"/>
      <c r="E71" s="558"/>
      <c r="F71" s="558"/>
      <c r="G71" s="558"/>
      <c r="H71" s="558"/>
      <c r="I71" s="559"/>
      <c r="J71" s="491"/>
      <c r="K71" s="492"/>
      <c r="L71" s="492"/>
      <c r="M71" s="492"/>
      <c r="N71" s="492"/>
      <c r="O71" s="492"/>
      <c r="P71" s="492"/>
      <c r="Q71" s="492"/>
      <c r="R71" s="493"/>
      <c r="S71" s="491"/>
      <c r="T71" s="492"/>
      <c r="U71" s="492"/>
      <c r="V71" s="492"/>
      <c r="W71" s="492"/>
      <c r="X71" s="492"/>
      <c r="Y71" s="492"/>
      <c r="Z71" s="492"/>
      <c r="AA71" s="492"/>
      <c r="AB71" s="493"/>
      <c r="AC71" s="56"/>
    </row>
    <row r="72" spans="1:43" ht="19.55" customHeight="1" x14ac:dyDescent="0.2">
      <c r="A72" s="69"/>
      <c r="B72" s="557"/>
      <c r="C72" s="558"/>
      <c r="D72" s="558"/>
      <c r="E72" s="558"/>
      <c r="F72" s="558"/>
      <c r="G72" s="558"/>
      <c r="H72" s="558"/>
      <c r="I72" s="559"/>
      <c r="J72" s="491"/>
      <c r="K72" s="492"/>
      <c r="L72" s="492"/>
      <c r="M72" s="492"/>
      <c r="N72" s="492"/>
      <c r="O72" s="492"/>
      <c r="P72" s="492"/>
      <c r="Q72" s="492"/>
      <c r="R72" s="493"/>
      <c r="S72" s="491"/>
      <c r="T72" s="492"/>
      <c r="U72" s="492"/>
      <c r="V72" s="492"/>
      <c r="W72" s="492"/>
      <c r="X72" s="492"/>
      <c r="Y72" s="492"/>
      <c r="Z72" s="492"/>
      <c r="AA72" s="492"/>
      <c r="AB72" s="493"/>
      <c r="AC72" s="56"/>
    </row>
    <row r="73" spans="1:43" ht="19.55" customHeight="1" x14ac:dyDescent="0.2">
      <c r="A73" s="69"/>
      <c r="B73" s="560"/>
      <c r="C73" s="561"/>
      <c r="D73" s="561"/>
      <c r="E73" s="561"/>
      <c r="F73" s="561"/>
      <c r="G73" s="561"/>
      <c r="H73" s="561"/>
      <c r="I73" s="562"/>
      <c r="J73" s="491"/>
      <c r="K73" s="492"/>
      <c r="L73" s="492"/>
      <c r="M73" s="492"/>
      <c r="N73" s="492"/>
      <c r="O73" s="492"/>
      <c r="P73" s="492"/>
      <c r="Q73" s="492"/>
      <c r="R73" s="493"/>
      <c r="S73" s="491"/>
      <c r="T73" s="492"/>
      <c r="U73" s="492"/>
      <c r="V73" s="492"/>
      <c r="W73" s="492"/>
      <c r="X73" s="492"/>
      <c r="Y73" s="492"/>
      <c r="Z73" s="492"/>
      <c r="AA73" s="492"/>
      <c r="AB73" s="493"/>
      <c r="AC73" s="56"/>
    </row>
    <row r="74" spans="1:43" ht="0.7" hidden="1" customHeight="1" thickBot="1" x14ac:dyDescent="0.25">
      <c r="A74" s="69"/>
      <c r="B74" s="114"/>
      <c r="C74" s="114"/>
      <c r="D74" s="114"/>
      <c r="E74" s="114"/>
      <c r="F74" s="114"/>
      <c r="G74" s="114"/>
      <c r="H74" s="121"/>
      <c r="I74" s="121"/>
      <c r="J74" s="121"/>
      <c r="K74" s="121"/>
      <c r="L74" s="121"/>
      <c r="M74" s="121"/>
      <c r="N74" s="121"/>
      <c r="O74" s="121"/>
      <c r="P74" s="122"/>
      <c r="Q74" s="121"/>
      <c r="R74" s="121"/>
      <c r="S74" s="121"/>
      <c r="T74" s="121"/>
      <c r="U74" s="121"/>
      <c r="V74" s="121"/>
      <c r="W74" s="121"/>
      <c r="X74" s="122"/>
      <c r="Y74" s="121"/>
      <c r="Z74" s="121"/>
      <c r="AA74" s="121"/>
      <c r="AB74" s="121"/>
      <c r="AC74" s="56"/>
    </row>
    <row r="75" spans="1:43" ht="19.55" customHeight="1" x14ac:dyDescent="0.2">
      <c r="A75" s="187"/>
      <c r="B75" s="188"/>
      <c r="C75" s="188"/>
      <c r="D75" s="188"/>
      <c r="E75" s="188"/>
      <c r="F75" s="188"/>
      <c r="G75" s="188"/>
      <c r="H75" s="189"/>
      <c r="I75" s="189"/>
      <c r="J75" s="189"/>
      <c r="K75" s="189"/>
      <c r="L75" s="189"/>
      <c r="M75" s="189"/>
      <c r="N75" s="189"/>
      <c r="O75" s="189"/>
      <c r="P75" s="190"/>
      <c r="Q75" s="189"/>
      <c r="R75" s="189"/>
      <c r="S75" s="189"/>
      <c r="T75" s="189"/>
      <c r="U75" s="189"/>
      <c r="V75" s="189"/>
      <c r="W75" s="189"/>
      <c r="X75" s="190"/>
      <c r="Y75" s="189"/>
      <c r="Z75" s="189"/>
      <c r="AA75" s="189"/>
      <c r="AB75" s="189"/>
      <c r="AC75" s="138"/>
    </row>
    <row r="76" spans="1:43" ht="25.5" customHeight="1" x14ac:dyDescent="0.2">
      <c r="A76" s="194" t="s">
        <v>157</v>
      </c>
      <c r="B76" s="539" t="s">
        <v>608</v>
      </c>
      <c r="C76" s="540"/>
      <c r="D76" s="540"/>
      <c r="E76" s="540"/>
      <c r="F76" s="540"/>
      <c r="G76" s="540"/>
      <c r="H76" s="540"/>
      <c r="I76" s="540"/>
      <c r="J76" s="540"/>
      <c r="K76" s="540"/>
      <c r="L76" s="540"/>
      <c r="M76" s="540"/>
      <c r="N76" s="540"/>
      <c r="O76" s="540"/>
      <c r="P76" s="540"/>
      <c r="Q76" s="540"/>
      <c r="R76" s="540"/>
      <c r="S76" s="540"/>
      <c r="T76" s="540"/>
      <c r="U76" s="540"/>
      <c r="V76" s="540"/>
      <c r="W76" s="540"/>
      <c r="X76" s="540"/>
      <c r="Y76" s="540"/>
      <c r="Z76" s="540"/>
      <c r="AA76" s="540"/>
      <c r="AB76" s="540"/>
      <c r="AC76" s="541"/>
      <c r="AK76" s="87"/>
    </row>
    <row r="77" spans="1:43" ht="21.75" customHeight="1" x14ac:dyDescent="0.25">
      <c r="A77" s="195">
        <v>1</v>
      </c>
      <c r="B77" s="528" t="s">
        <v>619</v>
      </c>
      <c r="C77" s="528"/>
      <c r="D77" s="528"/>
      <c r="E77" s="528"/>
      <c r="F77" s="528"/>
      <c r="G77" s="528"/>
      <c r="H77" s="528"/>
      <c r="I77" s="528"/>
      <c r="J77" s="528"/>
      <c r="K77" s="528"/>
      <c r="L77" s="528"/>
      <c r="M77" s="528"/>
      <c r="N77" s="528"/>
      <c r="O77" s="528"/>
      <c r="P77" s="528"/>
      <c r="Q77" s="528"/>
      <c r="R77" s="528"/>
      <c r="S77" s="528"/>
      <c r="T77" s="528"/>
      <c r="U77" s="528"/>
      <c r="V77" s="528"/>
      <c r="W77" s="528"/>
      <c r="X77" s="528"/>
      <c r="Y77" s="528"/>
      <c r="Z77" s="528"/>
      <c r="AA77" s="528"/>
      <c r="AB77" s="528"/>
      <c r="AC77" s="529"/>
      <c r="AK77" s="87"/>
    </row>
    <row r="78" spans="1:43" ht="360" customHeight="1" x14ac:dyDescent="0.2">
      <c r="A78" s="133"/>
      <c r="B78" s="530"/>
      <c r="C78" s="531"/>
      <c r="D78" s="531"/>
      <c r="E78" s="531"/>
      <c r="F78" s="531"/>
      <c r="G78" s="531"/>
      <c r="H78" s="531"/>
      <c r="I78" s="531"/>
      <c r="J78" s="531"/>
      <c r="K78" s="531"/>
      <c r="L78" s="531"/>
      <c r="M78" s="531"/>
      <c r="N78" s="531"/>
      <c r="O78" s="531"/>
      <c r="P78" s="531"/>
      <c r="Q78" s="531"/>
      <c r="R78" s="531"/>
      <c r="S78" s="531"/>
      <c r="T78" s="531"/>
      <c r="U78" s="531"/>
      <c r="V78" s="531"/>
      <c r="W78" s="531"/>
      <c r="X78" s="531"/>
      <c r="Y78" s="531"/>
      <c r="Z78" s="531"/>
      <c r="AA78" s="531"/>
      <c r="AB78" s="532"/>
      <c r="AC78" s="56"/>
      <c r="AK78" s="87"/>
    </row>
    <row r="79" spans="1:43" ht="4.5999999999999996" customHeight="1" x14ac:dyDescent="0.25">
      <c r="A79" s="134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0"/>
      <c r="AC79" s="56"/>
      <c r="AK79" s="87"/>
      <c r="AP79" s="120"/>
    </row>
    <row r="80" spans="1:43" ht="21.75" customHeight="1" x14ac:dyDescent="0.25">
      <c r="A80" s="195">
        <v>2</v>
      </c>
      <c r="B80" s="528" t="s">
        <v>620</v>
      </c>
      <c r="C80" s="528"/>
      <c r="D80" s="528"/>
      <c r="E80" s="528"/>
      <c r="F80" s="528"/>
      <c r="G80" s="528"/>
      <c r="H80" s="528"/>
      <c r="I80" s="528"/>
      <c r="J80" s="528"/>
      <c r="K80" s="528"/>
      <c r="L80" s="528"/>
      <c r="M80" s="528"/>
      <c r="N80" s="528"/>
      <c r="O80" s="528"/>
      <c r="P80" s="528"/>
      <c r="Q80" s="528"/>
      <c r="R80" s="528"/>
      <c r="S80" s="528"/>
      <c r="T80" s="528"/>
      <c r="U80" s="528"/>
      <c r="V80" s="528"/>
      <c r="W80" s="528"/>
      <c r="X80" s="528"/>
      <c r="Y80" s="528"/>
      <c r="Z80" s="528"/>
      <c r="AA80" s="528"/>
      <c r="AB80" s="528"/>
      <c r="AC80" s="529"/>
    </row>
    <row r="81" spans="1:37" ht="391.6" customHeight="1" x14ac:dyDescent="0.2">
      <c r="A81" s="135"/>
      <c r="B81" s="525"/>
      <c r="C81" s="526"/>
      <c r="D81" s="526"/>
      <c r="E81" s="526"/>
      <c r="F81" s="526"/>
      <c r="G81" s="526"/>
      <c r="H81" s="526"/>
      <c r="I81" s="526"/>
      <c r="J81" s="526"/>
      <c r="K81" s="526"/>
      <c r="L81" s="526"/>
      <c r="M81" s="526"/>
      <c r="N81" s="526"/>
      <c r="O81" s="526"/>
      <c r="P81" s="526"/>
      <c r="Q81" s="526"/>
      <c r="R81" s="526"/>
      <c r="S81" s="526"/>
      <c r="T81" s="526"/>
      <c r="U81" s="526"/>
      <c r="V81" s="526"/>
      <c r="W81" s="526"/>
      <c r="X81" s="526"/>
      <c r="Y81" s="526"/>
      <c r="Z81" s="526"/>
      <c r="AA81" s="526"/>
      <c r="AB81" s="527"/>
      <c r="AC81" s="56"/>
      <c r="AK81" s="61"/>
    </row>
    <row r="82" spans="1:37" ht="20.25" customHeight="1" x14ac:dyDescent="0.25">
      <c r="A82" s="136"/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38"/>
      <c r="AK82" s="154"/>
    </row>
    <row r="83" spans="1:37" ht="21.75" customHeight="1" x14ac:dyDescent="0.25">
      <c r="A83" s="180">
        <v>3</v>
      </c>
      <c r="B83" s="523" t="s">
        <v>616</v>
      </c>
      <c r="C83" s="523"/>
      <c r="D83" s="523"/>
      <c r="E83" s="523"/>
      <c r="F83" s="523"/>
      <c r="G83" s="523"/>
      <c r="H83" s="523"/>
      <c r="I83" s="523"/>
      <c r="J83" s="523"/>
      <c r="K83" s="523"/>
      <c r="L83" s="523"/>
      <c r="M83" s="523"/>
      <c r="N83" s="523"/>
      <c r="O83" s="523"/>
      <c r="P83" s="523"/>
      <c r="Q83" s="523"/>
      <c r="R83" s="523"/>
      <c r="S83" s="523"/>
      <c r="T83" s="523"/>
      <c r="U83" s="523"/>
      <c r="V83" s="523"/>
      <c r="W83" s="523"/>
      <c r="X83" s="523"/>
      <c r="Y83" s="523"/>
      <c r="Z83" s="523"/>
      <c r="AA83" s="523"/>
      <c r="AB83" s="523"/>
      <c r="AC83" s="524"/>
      <c r="AK83" s="119"/>
    </row>
    <row r="84" spans="1:37" ht="345.1" customHeight="1" x14ac:dyDescent="0.2">
      <c r="A84" s="135"/>
      <c r="B84" s="517"/>
      <c r="C84" s="518"/>
      <c r="D84" s="518"/>
      <c r="E84" s="518"/>
      <c r="F84" s="518"/>
      <c r="G84" s="518"/>
      <c r="H84" s="518"/>
      <c r="I84" s="518"/>
      <c r="J84" s="518"/>
      <c r="K84" s="518"/>
      <c r="L84" s="518"/>
      <c r="M84" s="518"/>
      <c r="N84" s="518"/>
      <c r="O84" s="518"/>
      <c r="P84" s="518"/>
      <c r="Q84" s="518"/>
      <c r="R84" s="518"/>
      <c r="S84" s="518"/>
      <c r="T84" s="518"/>
      <c r="U84" s="518"/>
      <c r="V84" s="518"/>
      <c r="W84" s="518"/>
      <c r="X84" s="518"/>
      <c r="Y84" s="518"/>
      <c r="Z84" s="518"/>
      <c r="AA84" s="518"/>
      <c r="AB84" s="519"/>
      <c r="AC84" s="56"/>
      <c r="AK84" s="119"/>
    </row>
    <row r="85" spans="1:37" ht="112.6" customHeight="1" x14ac:dyDescent="0.2">
      <c r="A85" s="134"/>
      <c r="B85" s="520"/>
      <c r="C85" s="521"/>
      <c r="D85" s="521"/>
      <c r="E85" s="521"/>
      <c r="F85" s="521"/>
      <c r="G85" s="521"/>
      <c r="H85" s="521"/>
      <c r="I85" s="521"/>
      <c r="J85" s="521"/>
      <c r="K85" s="521"/>
      <c r="L85" s="521"/>
      <c r="M85" s="521"/>
      <c r="N85" s="521"/>
      <c r="O85" s="521"/>
      <c r="P85" s="521"/>
      <c r="Q85" s="521"/>
      <c r="R85" s="521"/>
      <c r="S85" s="521"/>
      <c r="T85" s="521"/>
      <c r="U85" s="521"/>
      <c r="V85" s="521"/>
      <c r="W85" s="521"/>
      <c r="X85" s="521"/>
      <c r="Y85" s="521"/>
      <c r="Z85" s="521"/>
      <c r="AA85" s="521"/>
      <c r="AB85" s="522"/>
      <c r="AC85" s="56"/>
      <c r="AK85" s="119"/>
    </row>
    <row r="86" spans="1:37" ht="5.95" customHeight="1" x14ac:dyDescent="0.2">
      <c r="A86" s="134"/>
      <c r="B86" s="198"/>
      <c r="C86" s="198"/>
      <c r="D86" s="198"/>
      <c r="E86" s="198"/>
      <c r="F86" s="198"/>
      <c r="G86" s="198"/>
      <c r="H86" s="198"/>
      <c r="I86" s="198"/>
      <c r="J86" s="198"/>
      <c r="K86" s="198"/>
      <c r="L86" s="198"/>
      <c r="M86" s="198"/>
      <c r="N86" s="198"/>
      <c r="O86" s="198"/>
      <c r="P86" s="198"/>
      <c r="Q86" s="198"/>
      <c r="R86" s="198"/>
      <c r="S86" s="198"/>
      <c r="T86" s="198"/>
      <c r="U86" s="198"/>
      <c r="V86" s="198"/>
      <c r="W86" s="198"/>
      <c r="X86" s="198"/>
      <c r="Y86" s="198"/>
      <c r="Z86" s="198"/>
      <c r="AA86" s="198"/>
      <c r="AB86" s="198"/>
      <c r="AC86" s="56"/>
      <c r="AK86" s="174"/>
    </row>
    <row r="87" spans="1:37" ht="19.55" customHeight="1" x14ac:dyDescent="0.25">
      <c r="A87" s="36">
        <v>4</v>
      </c>
      <c r="B87" s="528" t="s">
        <v>607</v>
      </c>
      <c r="C87" s="528"/>
      <c r="D87" s="528"/>
      <c r="E87" s="528"/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528"/>
      <c r="S87" s="528"/>
      <c r="T87" s="528"/>
      <c r="U87" s="528"/>
      <c r="V87" s="528"/>
      <c r="W87" s="528"/>
      <c r="X87" s="528"/>
      <c r="Y87" s="528"/>
      <c r="Z87" s="528"/>
      <c r="AA87" s="528"/>
      <c r="AB87" s="528"/>
      <c r="AC87" s="529"/>
      <c r="AK87" s="119"/>
    </row>
    <row r="88" spans="1:37" ht="338.95" customHeight="1" x14ac:dyDescent="0.2">
      <c r="A88" s="135"/>
      <c r="B88" s="525"/>
      <c r="C88" s="526"/>
      <c r="D88" s="526"/>
      <c r="E88" s="526"/>
      <c r="F88" s="526"/>
      <c r="G88" s="526"/>
      <c r="H88" s="526"/>
      <c r="I88" s="526"/>
      <c r="J88" s="526"/>
      <c r="K88" s="526"/>
      <c r="L88" s="526"/>
      <c r="M88" s="526"/>
      <c r="N88" s="526"/>
      <c r="O88" s="526"/>
      <c r="P88" s="526"/>
      <c r="Q88" s="526"/>
      <c r="R88" s="526"/>
      <c r="S88" s="526"/>
      <c r="T88" s="526"/>
      <c r="U88" s="526"/>
      <c r="V88" s="526"/>
      <c r="W88" s="526"/>
      <c r="X88" s="526"/>
      <c r="Y88" s="526"/>
      <c r="Z88" s="526"/>
      <c r="AA88" s="526"/>
      <c r="AB88" s="527"/>
      <c r="AC88" s="56"/>
      <c r="AK88" s="119"/>
    </row>
    <row r="89" spans="1:37" ht="14.3" customHeight="1" x14ac:dyDescent="0.2">
      <c r="A89" s="196"/>
      <c r="B89" s="197"/>
      <c r="C89" s="197"/>
      <c r="D89" s="197"/>
      <c r="E89" s="197"/>
      <c r="F89" s="197"/>
      <c r="G89" s="197"/>
      <c r="H89" s="197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08"/>
      <c r="AC89" s="138"/>
      <c r="AK89" s="119"/>
    </row>
    <row r="90" spans="1:37" ht="21.75" customHeight="1" x14ac:dyDescent="0.25">
      <c r="A90" s="199">
        <v>5</v>
      </c>
      <c r="B90" s="533" t="s">
        <v>617</v>
      </c>
      <c r="C90" s="533"/>
      <c r="D90" s="533"/>
      <c r="E90" s="533"/>
      <c r="F90" s="533"/>
      <c r="G90" s="533"/>
      <c r="H90" s="533"/>
      <c r="I90" s="533"/>
      <c r="J90" s="533"/>
      <c r="K90" s="533"/>
      <c r="L90" s="533"/>
      <c r="M90" s="533"/>
      <c r="N90" s="533"/>
      <c r="O90" s="533"/>
      <c r="P90" s="533"/>
      <c r="Q90" s="533"/>
      <c r="R90" s="533"/>
      <c r="S90" s="533"/>
      <c r="T90" s="533"/>
      <c r="U90" s="533"/>
      <c r="V90" s="533"/>
      <c r="W90" s="533"/>
      <c r="X90" s="533"/>
      <c r="Y90" s="533"/>
      <c r="Z90" s="533"/>
      <c r="AA90" s="533"/>
      <c r="AB90" s="533"/>
      <c r="AC90" s="534"/>
    </row>
    <row r="91" spans="1:37" ht="345.1" customHeight="1" x14ac:dyDescent="0.2">
      <c r="A91" s="135"/>
      <c r="B91" s="525"/>
      <c r="C91" s="526"/>
      <c r="D91" s="526"/>
      <c r="E91" s="526"/>
      <c r="F91" s="526"/>
      <c r="G91" s="526"/>
      <c r="H91" s="526"/>
      <c r="I91" s="526"/>
      <c r="J91" s="526"/>
      <c r="K91" s="526"/>
      <c r="L91" s="526"/>
      <c r="M91" s="526"/>
      <c r="N91" s="526"/>
      <c r="O91" s="526"/>
      <c r="P91" s="526"/>
      <c r="Q91" s="526"/>
      <c r="R91" s="526"/>
      <c r="S91" s="526"/>
      <c r="T91" s="526"/>
      <c r="U91" s="526"/>
      <c r="V91" s="526"/>
      <c r="W91" s="526"/>
      <c r="X91" s="526"/>
      <c r="Y91" s="526"/>
      <c r="Z91" s="526"/>
      <c r="AA91" s="526"/>
      <c r="AB91" s="527"/>
      <c r="AC91" s="56"/>
    </row>
    <row r="92" spans="1:37" ht="21.75" customHeight="1" x14ac:dyDescent="0.25">
      <c r="A92" s="208" t="s">
        <v>555</v>
      </c>
      <c r="B92" s="538" t="s">
        <v>623</v>
      </c>
      <c r="C92" s="538"/>
      <c r="D92" s="538"/>
      <c r="E92" s="538"/>
      <c r="F92" s="538"/>
      <c r="G92" s="538"/>
      <c r="H92" s="538"/>
      <c r="I92" s="538"/>
      <c r="J92" s="538"/>
      <c r="K92" s="538"/>
      <c r="L92" s="538"/>
      <c r="M92" s="538"/>
      <c r="N92" s="538"/>
      <c r="O92" s="538"/>
      <c r="P92" s="538"/>
      <c r="Q92" s="538"/>
      <c r="R92" s="538"/>
      <c r="S92" s="538"/>
      <c r="T92" s="538"/>
      <c r="U92" s="538"/>
      <c r="V92" s="538"/>
      <c r="W92" s="538"/>
      <c r="X92" s="538"/>
      <c r="Y92" s="538"/>
      <c r="Z92" s="538"/>
      <c r="AA92" s="538"/>
      <c r="AB92" s="538"/>
      <c r="AC92" s="56"/>
    </row>
    <row r="93" spans="1:37" ht="345.1" customHeight="1" x14ac:dyDescent="0.2">
      <c r="A93" s="201"/>
      <c r="B93" s="379"/>
      <c r="C93" s="380"/>
      <c r="D93" s="380"/>
      <c r="E93" s="380"/>
      <c r="F93" s="380"/>
      <c r="G93" s="380"/>
      <c r="H93" s="380"/>
      <c r="I93" s="380"/>
      <c r="J93" s="380"/>
      <c r="K93" s="380"/>
      <c r="L93" s="380"/>
      <c r="M93" s="380"/>
      <c r="N93" s="380"/>
      <c r="O93" s="380"/>
      <c r="P93" s="380"/>
      <c r="Q93" s="380"/>
      <c r="R93" s="380"/>
      <c r="S93" s="380"/>
      <c r="T93" s="380"/>
      <c r="U93" s="380"/>
      <c r="V93" s="380"/>
      <c r="W93" s="380"/>
      <c r="X93" s="380"/>
      <c r="Y93" s="380"/>
      <c r="Z93" s="380"/>
      <c r="AA93" s="380"/>
      <c r="AB93" s="381"/>
      <c r="AC93" s="200"/>
    </row>
    <row r="94" spans="1:37" ht="20.25" customHeight="1" x14ac:dyDescent="0.2">
      <c r="A94" s="535"/>
      <c r="B94" s="536"/>
      <c r="C94" s="536"/>
      <c r="D94" s="536"/>
      <c r="E94" s="536"/>
      <c r="F94" s="536"/>
      <c r="G94" s="536"/>
      <c r="H94" s="536"/>
      <c r="I94" s="536"/>
      <c r="J94" s="536"/>
      <c r="K94" s="536"/>
      <c r="L94" s="536"/>
      <c r="M94" s="536"/>
      <c r="N94" s="536"/>
      <c r="O94" s="536"/>
      <c r="P94" s="536"/>
      <c r="Q94" s="536"/>
      <c r="R94" s="536"/>
      <c r="S94" s="536"/>
      <c r="T94" s="536"/>
      <c r="U94" s="536"/>
      <c r="V94" s="536"/>
      <c r="W94" s="536"/>
      <c r="X94" s="536"/>
      <c r="Y94" s="536"/>
      <c r="Z94" s="536"/>
      <c r="AA94" s="536"/>
      <c r="AB94" s="536"/>
      <c r="AC94" s="537"/>
    </row>
    <row r="95" spans="1:37" ht="21.75" customHeight="1" x14ac:dyDescent="0.25">
      <c r="A95" s="206" t="s">
        <v>556</v>
      </c>
      <c r="B95" s="533" t="s">
        <v>618</v>
      </c>
      <c r="C95" s="533"/>
      <c r="D95" s="533"/>
      <c r="E95" s="533"/>
      <c r="F95" s="533"/>
      <c r="G95" s="533"/>
      <c r="H95" s="533"/>
      <c r="I95" s="533"/>
      <c r="J95" s="533"/>
      <c r="K95" s="533"/>
      <c r="L95" s="533"/>
      <c r="M95" s="533"/>
      <c r="N95" s="533"/>
      <c r="O95" s="533"/>
      <c r="P95" s="533"/>
      <c r="Q95" s="533"/>
      <c r="R95" s="533"/>
      <c r="S95" s="533"/>
      <c r="T95" s="533"/>
      <c r="U95" s="533"/>
      <c r="V95" s="533"/>
      <c r="W95" s="533"/>
      <c r="X95" s="533"/>
      <c r="Y95" s="533"/>
      <c r="Z95" s="533"/>
      <c r="AA95" s="533"/>
      <c r="AB95" s="533"/>
      <c r="AC95" s="534"/>
    </row>
    <row r="96" spans="1:37" ht="345.1" customHeight="1" x14ac:dyDescent="0.2">
      <c r="A96" s="135"/>
      <c r="B96" s="525"/>
      <c r="C96" s="526"/>
      <c r="D96" s="526"/>
      <c r="E96" s="526"/>
      <c r="F96" s="526"/>
      <c r="G96" s="526"/>
      <c r="H96" s="526"/>
      <c r="I96" s="526"/>
      <c r="J96" s="526"/>
      <c r="K96" s="526"/>
      <c r="L96" s="526"/>
      <c r="M96" s="526"/>
      <c r="N96" s="526"/>
      <c r="O96" s="526"/>
      <c r="P96" s="526"/>
      <c r="Q96" s="526"/>
      <c r="R96" s="526"/>
      <c r="S96" s="526"/>
      <c r="T96" s="526"/>
      <c r="U96" s="526"/>
      <c r="V96" s="526"/>
      <c r="W96" s="526"/>
      <c r="X96" s="526"/>
      <c r="Y96" s="526"/>
      <c r="Z96" s="526"/>
      <c r="AA96" s="526"/>
      <c r="AB96" s="527"/>
      <c r="AC96" s="56"/>
    </row>
    <row r="97" spans="1:29" ht="20.25" customHeight="1" x14ac:dyDescent="0.25">
      <c r="A97" s="136"/>
      <c r="B97" s="204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317"/>
      <c r="AC97" s="318"/>
    </row>
    <row r="98" spans="1:29" x14ac:dyDescent="0.2"/>
    <row r="99" spans="1:29" x14ac:dyDescent="0.2"/>
    <row r="100" spans="1:29" x14ac:dyDescent="0.2"/>
    <row r="101" spans="1:29" x14ac:dyDescent="0.2"/>
    <row r="102" spans="1:29" x14ac:dyDescent="0.2"/>
    <row r="103" spans="1:29" x14ac:dyDescent="0.2"/>
    <row r="104" spans="1:29" x14ac:dyDescent="0.2"/>
    <row r="105" spans="1:29" x14ac:dyDescent="0.2"/>
    <row r="106" spans="1:29" x14ac:dyDescent="0.2"/>
    <row r="107" spans="1:29" x14ac:dyDescent="0.2"/>
    <row r="108" spans="1:29" x14ac:dyDescent="0.2"/>
    <row r="109" spans="1:29" x14ac:dyDescent="0.2"/>
    <row r="110" spans="1:29" x14ac:dyDescent="0.2"/>
    <row r="111" spans="1:29" x14ac:dyDescent="0.2"/>
    <row r="112" spans="1:29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ht="13.1" hidden="1" customHeight="1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</sheetData>
  <sheetProtection algorithmName="SHA-512" hashValue="xlKceZB10qf5O4Cfc2BYfLsci0Av37dDTK83JNob+bYhswYUviZ0CGBnRVNSTZ3VlRCmBfpFgt/3KPTQ2QTixQ==" saltValue="dK/BuKFz6YPGsn8fHDNoAg==" spinCount="100000" sheet="1" selectLockedCells="1"/>
  <autoFilter ref="A1:D3">
    <filterColumn colId="0" showButton="0"/>
    <filterColumn colId="1" showButton="0"/>
    <filterColumn colId="2" showButton="0"/>
  </autoFilter>
  <mergeCells count="179">
    <mergeCell ref="B76:AC76"/>
    <mergeCell ref="B77:AC77"/>
    <mergeCell ref="Z48:AB48"/>
    <mergeCell ref="W48:Y48"/>
    <mergeCell ref="W47:AB47"/>
    <mergeCell ref="B49:D49"/>
    <mergeCell ref="B50:D52"/>
    <mergeCell ref="W49:Y49"/>
    <mergeCell ref="W50:Y51"/>
    <mergeCell ref="Z50:AB51"/>
    <mergeCell ref="Z49:AB49"/>
    <mergeCell ref="B70:I70"/>
    <mergeCell ref="B71:I71"/>
    <mergeCell ref="B72:I72"/>
    <mergeCell ref="B73:I73"/>
    <mergeCell ref="J70:R70"/>
    <mergeCell ref="J71:R71"/>
    <mergeCell ref="J72:R72"/>
    <mergeCell ref="J73:R73"/>
    <mergeCell ref="M51:O51"/>
    <mergeCell ref="S51:U51"/>
    <mergeCell ref="S70:AB70"/>
    <mergeCell ref="S71:AB71"/>
    <mergeCell ref="S72:AB72"/>
    <mergeCell ref="B84:AB85"/>
    <mergeCell ref="B83:AC83"/>
    <mergeCell ref="B81:AB81"/>
    <mergeCell ref="B80:AC80"/>
    <mergeCell ref="B78:AB78"/>
    <mergeCell ref="B96:AB96"/>
    <mergeCell ref="B95:AC95"/>
    <mergeCell ref="A94:AC94"/>
    <mergeCell ref="B93:AB93"/>
    <mergeCell ref="B92:AB92"/>
    <mergeCell ref="B91:AB91"/>
    <mergeCell ref="B90:AC90"/>
    <mergeCell ref="B88:AB88"/>
    <mergeCell ref="B87:AC87"/>
    <mergeCell ref="S73:AB73"/>
    <mergeCell ref="P48:R48"/>
    <mergeCell ref="J42:AB43"/>
    <mergeCell ref="B42:E42"/>
    <mergeCell ref="S48:U48"/>
    <mergeCell ref="S50:U50"/>
    <mergeCell ref="P51:R51"/>
    <mergeCell ref="Y58:AA58"/>
    <mergeCell ref="Y57:AA57"/>
    <mergeCell ref="S55:U55"/>
    <mergeCell ref="M48:O48"/>
    <mergeCell ref="M49:O49"/>
    <mergeCell ref="V58:X58"/>
    <mergeCell ref="S58:U58"/>
    <mergeCell ref="M54:O54"/>
    <mergeCell ref="P54:R54"/>
    <mergeCell ref="S49:U49"/>
    <mergeCell ref="P50:R50"/>
    <mergeCell ref="W54:AB55"/>
    <mergeCell ref="W52:Y52"/>
    <mergeCell ref="Z52:AB52"/>
    <mergeCell ref="P55:R55"/>
    <mergeCell ref="E52:L52"/>
    <mergeCell ref="E49:L49"/>
    <mergeCell ref="M50:O50"/>
    <mergeCell ref="P49:R49"/>
    <mergeCell ref="S52:U52"/>
    <mergeCell ref="P52:R52"/>
    <mergeCell ref="M52:O52"/>
    <mergeCell ref="P47:R47"/>
    <mergeCell ref="E50:L50"/>
    <mergeCell ref="E51:L51"/>
    <mergeCell ref="E47:L48"/>
    <mergeCell ref="S47:U47"/>
    <mergeCell ref="M47:O47"/>
    <mergeCell ref="B25:L25"/>
    <mergeCell ref="B31:I31"/>
    <mergeCell ref="B22:K22"/>
    <mergeCell ref="B26:AB26"/>
    <mergeCell ref="AA19:AB19"/>
    <mergeCell ref="W31:AB31"/>
    <mergeCell ref="L22:X22"/>
    <mergeCell ref="L21:X21"/>
    <mergeCell ref="B24:L24"/>
    <mergeCell ref="B29:AB29"/>
    <mergeCell ref="B30:AB30"/>
    <mergeCell ref="M24:U25"/>
    <mergeCell ref="V24:AB25"/>
    <mergeCell ref="I27:Z27"/>
    <mergeCell ref="B19:E19"/>
    <mergeCell ref="B20:E20"/>
    <mergeCell ref="F20:P20"/>
    <mergeCell ref="Q20:X20"/>
    <mergeCell ref="G14:K14"/>
    <mergeCell ref="L13:X13"/>
    <mergeCell ref="Q17:X17"/>
    <mergeCell ref="Q19:X19"/>
    <mergeCell ref="F19:P19"/>
    <mergeCell ref="B21:F21"/>
    <mergeCell ref="B9:X9"/>
    <mergeCell ref="AA11:AB12"/>
    <mergeCell ref="B17:C17"/>
    <mergeCell ref="H17:P17"/>
    <mergeCell ref="AA16:AB16"/>
    <mergeCell ref="B13:F13"/>
    <mergeCell ref="G13:K13"/>
    <mergeCell ref="D17:G17"/>
    <mergeCell ref="B14:F14"/>
    <mergeCell ref="B16:C16"/>
    <mergeCell ref="L14:X14"/>
    <mergeCell ref="L12:O12"/>
    <mergeCell ref="B12:K12"/>
    <mergeCell ref="A7:AC7"/>
    <mergeCell ref="P12:X12"/>
    <mergeCell ref="B10:X10"/>
    <mergeCell ref="AA10:AB10"/>
    <mergeCell ref="B11:K11"/>
    <mergeCell ref="M11:O11"/>
    <mergeCell ref="A1:D1"/>
    <mergeCell ref="A2:D2"/>
    <mergeCell ref="A3:B3"/>
    <mergeCell ref="A4:B4"/>
    <mergeCell ref="A6:AC6"/>
    <mergeCell ref="AB8:AC8"/>
    <mergeCell ref="B32:D32"/>
    <mergeCell ref="F33:I33"/>
    <mergeCell ref="B33:E33"/>
    <mergeCell ref="J37:AA37"/>
    <mergeCell ref="B37:E37"/>
    <mergeCell ref="B41:E41"/>
    <mergeCell ref="F41:H41"/>
    <mergeCell ref="W33:AB33"/>
    <mergeCell ref="F32:I32"/>
    <mergeCell ref="F42:H42"/>
    <mergeCell ref="F43:H43"/>
    <mergeCell ref="B43:E43"/>
    <mergeCell ref="F37:H37"/>
    <mergeCell ref="J40:AB41"/>
    <mergeCell ref="F40:H40"/>
    <mergeCell ref="F38:H38"/>
    <mergeCell ref="F39:H39"/>
    <mergeCell ref="B36:I36"/>
    <mergeCell ref="J69:R69"/>
    <mergeCell ref="B61:K61"/>
    <mergeCell ref="B60:K60"/>
    <mergeCell ref="B63:AA63"/>
    <mergeCell ref="L60:N60"/>
    <mergeCell ref="O60:Q60"/>
    <mergeCell ref="B59:AA59"/>
    <mergeCell ref="B56:D58"/>
    <mergeCell ref="E57:L57"/>
    <mergeCell ref="M56:O56"/>
    <mergeCell ref="M57:O57"/>
    <mergeCell ref="E56:L56"/>
    <mergeCell ref="S56:U56"/>
    <mergeCell ref="V57:X57"/>
    <mergeCell ref="B64:AB64"/>
    <mergeCell ref="AB97:AC97"/>
    <mergeCell ref="B53:D55"/>
    <mergeCell ref="S54:U54"/>
    <mergeCell ref="E55:L55"/>
    <mergeCell ref="E58:L58"/>
    <mergeCell ref="P56:R56"/>
    <mergeCell ref="P57:R57"/>
    <mergeCell ref="P53:R53"/>
    <mergeCell ref="M55:O55"/>
    <mergeCell ref="E53:L53"/>
    <mergeCell ref="E54:L54"/>
    <mergeCell ref="M58:O58"/>
    <mergeCell ref="P58:R58"/>
    <mergeCell ref="S53:U53"/>
    <mergeCell ref="M53:O53"/>
    <mergeCell ref="L61:N61"/>
    <mergeCell ref="W61:X62"/>
    <mergeCell ref="B65:J65"/>
    <mergeCell ref="O61:Q61"/>
    <mergeCell ref="U61:V62"/>
    <mergeCell ref="B69:I69"/>
    <mergeCell ref="S57:U57"/>
    <mergeCell ref="U60:X60"/>
    <mergeCell ref="S69:AA69"/>
  </mergeCells>
  <phoneticPr fontId="0" type="noConversion"/>
  <conditionalFormatting sqref="B90 AK87 B87 B79:AA79 I68 B44:H45 Z44:AA45 J44:S45 E38:E40 B37 I37 I41:I43 B39:D40 A25:A26 B80 B83 B41:B43 F37:F43 B95 AL97 AL79:AL83 AL85:AL89 A79:A97 A76:B77">
    <cfRule type="cellIs" dxfId="10" priority="128" stopIfTrue="1" operator="equal">
      <formula>"F"</formula>
    </cfRule>
  </conditionalFormatting>
  <conditionalFormatting sqref="AA11:AB12">
    <cfRule type="cellIs" dxfId="9" priority="50" stopIfTrue="1" operator="between">
      <formula>1</formula>
      <formula>500</formula>
    </cfRule>
  </conditionalFormatting>
  <conditionalFormatting sqref="AE16:AF16">
    <cfRule type="cellIs" dxfId="8" priority="1" stopIfTrue="1" operator="lessThanOrEqual">
      <formula>40784</formula>
    </cfRule>
  </conditionalFormatting>
  <dataValidations xWindow="410" yWindow="775" count="29">
    <dataValidation type="textLength" operator="lessThanOrEqual" allowBlank="1" showInputMessage="1" showErrorMessage="1" error="Maximale Zeichenanzahl überschritten!" sqref="B88:AB88">
      <formula1>2450</formula1>
    </dataValidation>
    <dataValidation type="textLength" operator="lessThanOrEqual" allowBlank="1" showInputMessage="1" showErrorMessage="1" error="Maximale Zeichenanzahl überschritten!" promptTitle="Zeichenbegrenzung" prompt="Maximal 1800 Zeichen." sqref="B92">
      <formula1>1850</formula1>
    </dataValidation>
    <dataValidation type="whole" operator="greaterThanOrEqual" allowBlank="1" showInputMessage="1" showErrorMessage="1" errorTitle="Mindestteilnehmendenanzahl" error="Die Mindestanzahl für Teilnehmende von 12 wurde unterschritten." promptTitle="Teilnehmeranzahl" prompt="Die Mindestanzahl für Teilnehmende liegt bei 12 Personen." sqref="C41">
      <formula1>12</formula1>
    </dataValidation>
    <dataValidation type="textLength" operator="lessThanOrEqual" allowBlank="1" showInputMessage="1" showErrorMessage="1" error="Maximale Zeichenanzahl überschritten!" sqref="B96:AB96 B93:AB93 B91:AB91">
      <formula1>2050</formula1>
    </dataValidation>
    <dataValidation type="textLength" operator="lessThanOrEqual" allowBlank="1" showInputMessage="1" showErrorMessage="1" error="Maximale Zeichenanzahl überschritten!" promptTitle="Zeichenbegrenzung" prompt="Maximale 3000 Zeichen!" sqref="B86:AB86">
      <formula1>3050</formula1>
    </dataValidation>
    <dataValidation type="whole" operator="greaterThanOrEqual" allowBlank="1" showErrorMessage="1" error="Es können nur ganze Zahlen größer oder gleich 0 eingetragen werden." sqref="F39:H43">
      <formula1>0</formula1>
    </dataValidation>
    <dataValidation type="whole" allowBlank="1" showInputMessage="1" showErrorMessage="1" sqref="V24:AB25">
      <formula1>0</formula1>
      <formula2>9999999999</formula2>
    </dataValidation>
    <dataValidation type="date" allowBlank="1" showInputMessage="1" showErrorMessage="1" error="Der Projektbeginn liegt außerhalb des im Aufruf benannten Zeitraums!" prompt="Projektbeginn 01.01.2026" sqref="B33:E33">
      <formula1>46023</formula1>
      <formula2>46113</formula2>
    </dataValidation>
    <dataValidation type="date" allowBlank="1" showInputMessage="1" showErrorMessage="1" prompt="Die Laufzeit des Projektes endet am 30.06.2027" sqref="F33:I33">
      <formula1>46023</formula1>
      <formula2>46568</formula2>
    </dataValidation>
    <dataValidation type="whole" operator="greaterThanOrEqual" allowBlank="1" showInputMessage="1" showErrorMessage="1" error="Es können nur Zahlen größer oder gleich 0 eingetragen werden!" sqref="P53:U58 P49:U49 V49:V58 W57:AA58 Z49">
      <formula1>0</formula1>
    </dataValidation>
    <dataValidation type="textLength" operator="lessThanOrEqual" allowBlank="1" showInputMessage="1" showErrorMessage="1" error="Maximale Zeichenanzahl überschritten!" promptTitle="Zeichenbegrenzung" prompt="maximal 3000 Zeichen" sqref="B82:AB82">
      <formula1>3050</formula1>
    </dataValidation>
    <dataValidation allowBlank="1" showInputMessage="1" showErrorMessage="1" promptTitle="Anmeldung - lfd. Nr." prompt="wird vom MSAGD ausgefüllt" sqref="A1:B1 C3:D4 C1:D1"/>
    <dataValidation allowBlank="1" showInputMessage="1" showErrorMessage="1" promptTitle="schlüssiger Projekttitel" prompt="Der Projekttitel soll mit dem Wort &quot;Jobcoach&quot; beginnen" sqref="B29:AB29"/>
    <dataValidation type="whole" operator="greaterThanOrEqual" allowBlank="1" showInputMessage="1" showErrorMessage="1" error="Es können nur ganze Zahlen größer oder gleich 0 eingetragen werden." prompt="Geben Sie bitte die Platzzahl insgesamt an" sqref="F37:H37">
      <formula1>0</formula1>
    </dataValidation>
    <dataValidation type="whole" operator="greaterThanOrEqual" allowBlank="1" showInputMessage="1" showErrorMessage="1" error="Es können nur ganze Zahlen größer oder gleich 0 eingetragen werden." prompt="Geben Sie an, wie viele Personen voraussichtlich an dem Projekt teilnehmen werden." sqref="F38:H38">
      <formula1>0</formula1>
    </dataValidation>
    <dataValidation allowBlank="1" showInputMessage="1" showErrorMessage="1" prompt="bitte schlüssiger Projekttitel, beginnend mit &quot;Jobcoach&quot; eintragen" sqref="B30:AB30"/>
    <dataValidation allowBlank="1" showInputMessage="1" showErrorMessage="1" prompt="Es können nur die weißen Felder beschriftet werden. Grau unterlegte Felder enthalten automatische Berechnungen! " sqref="B46:H46"/>
    <dataValidation type="whole" operator="greaterThanOrEqual" allowBlank="1" showInputMessage="1" showErrorMessage="1" error="Es können nur Zahlen größer oder gleich 0 eingetragen werden!" prompt="Bitte beachten Sie: Es ist unbedingt notwendig, dass Sie geplante Kofinanzierungen mit Ihren Partnern im Vorfeld der Projektanmeldung besprechen." sqref="M50:U52 E51:L52">
      <formula1>0</formula1>
    </dataValidation>
    <dataValidation allowBlank="1" showInputMessage="1" showErrorMessage="1" prompt="Bitte geben Sie unbedingt die Institution, den Namen der Ansprechperson, Tel. und E-Mail Adresse des Partners an, mit dem Sie bzgl. einer Kofinanzierung gesprochen haben." sqref="B70:I73"/>
    <dataValidation allowBlank="1" showInputMessage="1" showErrorMessage="1" prompt="Aus arbeitsmarktpolitischen Landesmitteln können bis zu 60 % der förderfähigen, tatsächlichen Ausgaben eines Projektes finanziert werden. " sqref="E49:L49"/>
    <dataValidation type="whole" operator="greaterThanOrEqual" allowBlank="1" showInputMessage="1" showErrorMessage="1" error="Es können nur Zahlen größer oder gleich 0 eingetragen werden!" prompt="Mindestens 40 % Finanzierungsmittel der Jobcenter sind erforderlich. Bitte beachten Sie: Es ist unbedingt notwendig, dass Sie geplante Kofinanzierungen mit Ihren Partnern im Vorfeld der Projektanmeldung besprechen." sqref="E50:L50">
      <formula1>0</formula1>
    </dataValidation>
    <dataValidation allowBlank="1" showInputMessage="1" showErrorMessage="1" prompt="Mit einer Projektanmeldung melden Sie ein geplantes Projekt an, für das Sie arbeitsmarktpolitische Fördermittel des Landes Rheinland-Pfalz beantragen möchten. Füllen Sie für jedes geplante Projekt ein gesondertes Formular aus. " sqref="A6:AC6"/>
    <dataValidation allowBlank="1" showInputMessage="1" showErrorMessage="1" prompt="Im Abschnitt „Projektkonzept“ geben Sie in die Felder zu den verschiedenen Überschriften Ihre Beschreibungen ein. _x000a_Beachten Sie, dass es beim „Scrollen“ passieren kann, dass einzelne Felder übersprungen werden." sqref="A76 B77"/>
    <dataValidation allowBlank="1" showInputMessage="1" showErrorMessage="1" prompt="Vollständiger und ausgeschriebener Name der anmeldenden Organisation (Projektträger) ggfs. Angabe der Gesellschaftsform " sqref="B10:X10"/>
    <dataValidation allowBlank="1" showInputMessage="1" showErrorMessage="1" prompt="Vollständige Angaben zur Ansprechperson sind notwendig, damit Rückfragen im Rahmen des Aufrufverfahrens schnell mit dieser Person geklärt werden können. " sqref="B19:X22"/>
    <dataValidation allowBlank="1" showInputMessage="1" showErrorMessage="1" prompt="Bitte beachten Sie: Die Rückmeldung zu Ihrer Projektanmeldung ergeht an die zuvor benannten Kontaktdaten des Projektträgers, adressiert an die Leiterin oder den Leiter! " sqref="B16:X17"/>
    <dataValidation type="textLength" operator="lessThanOrEqual" allowBlank="1" showInputMessage="1" showErrorMessage="1" error="Maximale Zeichenanzahl überschritten!" sqref="B84:AB85 B81:AB81 B78:AB78">
      <formula1>3550</formula1>
    </dataValidation>
    <dataValidation operator="greaterThanOrEqual" allowBlank="1" showInputMessage="1" showErrorMessage="1" error="Es können nur Zahlen größer oder gleich 0 eingetragen werden!" sqref="W49:W50 W54"/>
    <dataValidation allowBlank="1" showInputMessage="1" showErrorMessage="1" promptTitle="Anmeldung - lfd. Nr." prompt="wird vom MASTD ausgefüllt" sqref="A3:B3 A2:D2 A4:B4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8" fitToHeight="999" orientation="portrait" r:id="rId1"/>
  <headerFooter alignWithMargins="0">
    <oddFooter>Seite &amp;P von &amp;N</oddFooter>
  </headerFooter>
  <rowBreaks count="5" manualBreakCount="5">
    <brk id="45" max="28" man="1"/>
    <brk id="75" max="28" man="1"/>
    <brk id="82" max="28" man="1"/>
    <brk id="89" max="28" man="1"/>
    <brk id="94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30" r:id="rId4" name="GeK">
              <controlPr locked="0" defaultSize="0" autoLine="0" autoPict="0">
                <anchor moveWithCells="1">
                  <from>
                    <xdr:col>1</xdr:col>
                    <xdr:colOff>0</xdr:colOff>
                    <xdr:row>34</xdr:row>
                    <xdr:rowOff>8626</xdr:rowOff>
                  </from>
                  <to>
                    <xdr:col>27</xdr:col>
                    <xdr:colOff>129396</xdr:colOff>
                    <xdr:row>34</xdr:row>
                    <xdr:rowOff>232913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5" name="TNrlp">
              <controlPr locked="0" defaultSize="0" print="0" autoFill="0" autoPict="0">
                <anchor moveWithCells="1">
                  <from>
                    <xdr:col>9</xdr:col>
                    <xdr:colOff>8626</xdr:colOff>
                    <xdr:row>36</xdr:row>
                    <xdr:rowOff>17253</xdr:rowOff>
                  </from>
                  <to>
                    <xdr:col>28</xdr:col>
                    <xdr:colOff>8626</xdr:colOff>
                    <xdr:row>39</xdr:row>
                    <xdr:rowOff>17253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6" name="Option Button 367">
              <controlPr defaultSize="0" autoFill="0" autoLine="0" autoPict="0">
                <anchor moveWithCells="1">
                  <from>
                    <xdr:col>10</xdr:col>
                    <xdr:colOff>224287</xdr:colOff>
                    <xdr:row>37</xdr:row>
                    <xdr:rowOff>8626</xdr:rowOff>
                  </from>
                  <to>
                    <xdr:col>12</xdr:col>
                    <xdr:colOff>77638</xdr:colOff>
                    <xdr:row>38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7" name="Option Button 368">
              <controlPr defaultSize="0" autoFill="0" autoLine="0" autoPict="0">
                <anchor moveWithCells="1">
                  <from>
                    <xdr:col>12</xdr:col>
                    <xdr:colOff>232913</xdr:colOff>
                    <xdr:row>37</xdr:row>
                    <xdr:rowOff>34506</xdr:rowOff>
                  </from>
                  <to>
                    <xdr:col>16</xdr:col>
                    <xdr:colOff>172528</xdr:colOff>
                    <xdr:row>38</xdr:row>
                    <xdr:rowOff>17253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8" name="Group Box 405">
              <controlPr locked="0" defaultSize="0" print="0" autoFill="0" autoPict="0">
                <anchor moveWithCells="1">
                  <from>
                    <xdr:col>1</xdr:col>
                    <xdr:colOff>0</xdr:colOff>
                    <xdr:row>23</xdr:row>
                    <xdr:rowOff>0</xdr:rowOff>
                  </from>
                  <to>
                    <xdr:col>11</xdr:col>
                    <xdr:colOff>207034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9" name="Option Button 410">
              <controlPr defaultSize="0" autoFill="0" autoLine="0" autoPict="0">
                <anchor moveWithCells="1">
                  <from>
                    <xdr:col>2</xdr:col>
                    <xdr:colOff>129396</xdr:colOff>
                    <xdr:row>23</xdr:row>
                    <xdr:rowOff>163902</xdr:rowOff>
                  </from>
                  <to>
                    <xdr:col>4</xdr:col>
                    <xdr:colOff>94891</xdr:colOff>
                    <xdr:row>24</xdr:row>
                    <xdr:rowOff>163902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10" name="Option Button 411">
              <controlPr defaultSize="0" autoFill="0" autoLine="0" autoPict="0">
                <anchor moveWithCells="1">
                  <from>
                    <xdr:col>5</xdr:col>
                    <xdr:colOff>112143</xdr:colOff>
                    <xdr:row>23</xdr:row>
                    <xdr:rowOff>172528</xdr:rowOff>
                  </from>
                  <to>
                    <xdr:col>8</xdr:col>
                    <xdr:colOff>8626</xdr:colOff>
                    <xdr:row>24</xdr:row>
                    <xdr:rowOff>172528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1"/>
  <dimension ref="A1:F195"/>
  <sheetViews>
    <sheetView topLeftCell="A7" workbookViewId="0">
      <selection activeCell="B195" sqref="B195"/>
    </sheetView>
  </sheetViews>
  <sheetFormatPr baseColWidth="10" defaultRowHeight="12.9" x14ac:dyDescent="0.2"/>
  <cols>
    <col min="1" max="1" width="26.75" customWidth="1"/>
    <col min="2" max="2" width="32.5" customWidth="1"/>
  </cols>
  <sheetData>
    <row r="1" spans="1:2" x14ac:dyDescent="0.2">
      <c r="A1" s="23" t="s">
        <v>212</v>
      </c>
      <c r="B1" s="23" t="s">
        <v>292</v>
      </c>
    </row>
    <row r="2" spans="1:2" x14ac:dyDescent="0.2">
      <c r="A2" s="23" t="s">
        <v>293</v>
      </c>
      <c r="B2" s="23" t="s">
        <v>294</v>
      </c>
    </row>
    <row r="3" spans="1:2" x14ac:dyDescent="0.2">
      <c r="A3" s="23" t="s">
        <v>295</v>
      </c>
      <c r="B3" s="23" t="s">
        <v>296</v>
      </c>
    </row>
    <row r="4" spans="1:2" x14ac:dyDescent="0.2">
      <c r="A4" s="23" t="s">
        <v>297</v>
      </c>
      <c r="B4" s="23" t="s">
        <v>298</v>
      </c>
    </row>
    <row r="5" spans="1:2" x14ac:dyDescent="0.2">
      <c r="A5" s="23" t="s">
        <v>299</v>
      </c>
      <c r="B5" s="23" t="s">
        <v>300</v>
      </c>
    </row>
    <row r="6" spans="1:2" x14ac:dyDescent="0.2">
      <c r="A6" s="23" t="s">
        <v>213</v>
      </c>
      <c r="B6" s="23" t="s">
        <v>214</v>
      </c>
    </row>
    <row r="7" spans="1:2" x14ac:dyDescent="0.2">
      <c r="A7" s="23" t="s">
        <v>127</v>
      </c>
      <c r="B7" s="23" t="s">
        <v>301</v>
      </c>
    </row>
    <row r="8" spans="1:2" x14ac:dyDescent="0.2">
      <c r="A8" s="23" t="s">
        <v>210</v>
      </c>
      <c r="B8" s="23" t="s">
        <v>225</v>
      </c>
    </row>
    <row r="9" spans="1:2" x14ac:dyDescent="0.2">
      <c r="A9" s="23" t="s">
        <v>206</v>
      </c>
      <c r="B9" s="23" t="s">
        <v>488</v>
      </c>
    </row>
    <row r="10" spans="1:2" x14ac:dyDescent="0.2">
      <c r="A10" s="23" t="s">
        <v>483</v>
      </c>
      <c r="B10" s="23" t="s">
        <v>489</v>
      </c>
    </row>
    <row r="11" spans="1:2" x14ac:dyDescent="0.2">
      <c r="A11" s="23" t="s">
        <v>272</v>
      </c>
      <c r="B11" s="23" t="s">
        <v>302</v>
      </c>
    </row>
    <row r="12" spans="1:2" x14ac:dyDescent="0.2">
      <c r="A12" s="23" t="s">
        <v>271</v>
      </c>
      <c r="B12" s="23" t="s">
        <v>445</v>
      </c>
    </row>
    <row r="13" spans="1:2" x14ac:dyDescent="0.2">
      <c r="A13" s="23" t="s">
        <v>273</v>
      </c>
      <c r="B13" s="23" t="s">
        <v>304</v>
      </c>
    </row>
    <row r="14" spans="1:2" x14ac:dyDescent="0.2">
      <c r="A14" s="23" t="s">
        <v>446</v>
      </c>
      <c r="B14" s="23" t="s">
        <v>447</v>
      </c>
    </row>
    <row r="15" spans="1:2" x14ac:dyDescent="0.2">
      <c r="A15" s="23" t="s">
        <v>443</v>
      </c>
      <c r="B15" s="23" t="s">
        <v>159</v>
      </c>
    </row>
    <row r="16" spans="1:2" x14ac:dyDescent="0.2">
      <c r="A16" s="23" t="s">
        <v>147</v>
      </c>
      <c r="B16" s="23" t="s">
        <v>168</v>
      </c>
    </row>
    <row r="17" spans="1:2" x14ac:dyDescent="0.2">
      <c r="A17" s="23" t="s">
        <v>217</v>
      </c>
      <c r="B17" s="23" t="s">
        <v>305</v>
      </c>
    </row>
    <row r="18" spans="1:2" x14ac:dyDescent="0.2">
      <c r="A18" s="23" t="s">
        <v>218</v>
      </c>
      <c r="B18" s="23" t="s">
        <v>306</v>
      </c>
    </row>
    <row r="19" spans="1:2" x14ac:dyDescent="0.2">
      <c r="A19" s="23" t="s">
        <v>219</v>
      </c>
      <c r="B19" s="23" t="s">
        <v>307</v>
      </c>
    </row>
    <row r="20" spans="1:2" x14ac:dyDescent="0.2">
      <c r="A20" s="23" t="s">
        <v>308</v>
      </c>
      <c r="B20" s="23" t="s">
        <v>309</v>
      </c>
    </row>
    <row r="21" spans="1:2" x14ac:dyDescent="0.2">
      <c r="A21" s="23" t="s">
        <v>220</v>
      </c>
      <c r="B21" s="23" t="s">
        <v>310</v>
      </c>
    </row>
    <row r="22" spans="1:2" x14ac:dyDescent="0.2">
      <c r="A22" s="23" t="s">
        <v>152</v>
      </c>
      <c r="B22" s="23" t="s">
        <v>221</v>
      </c>
    </row>
    <row r="23" spans="1:2" x14ac:dyDescent="0.2">
      <c r="A23" s="23" t="s">
        <v>311</v>
      </c>
      <c r="B23" s="23" t="s">
        <v>312</v>
      </c>
    </row>
    <row r="24" spans="1:2" x14ac:dyDescent="0.2">
      <c r="A24" s="23" t="s">
        <v>313</v>
      </c>
      <c r="B24" s="23" t="s">
        <v>314</v>
      </c>
    </row>
    <row r="25" spans="1:2" x14ac:dyDescent="0.2">
      <c r="A25" s="23" t="s">
        <v>315</v>
      </c>
      <c r="B25" s="23" t="s">
        <v>316</v>
      </c>
    </row>
    <row r="26" spans="1:2" x14ac:dyDescent="0.2">
      <c r="A26" s="23" t="s">
        <v>317</v>
      </c>
      <c r="B26" s="23" t="s">
        <v>318</v>
      </c>
    </row>
    <row r="27" spans="1:2" x14ac:dyDescent="0.2">
      <c r="A27" s="23" t="s">
        <v>448</v>
      </c>
      <c r="B27" s="23" t="s">
        <v>449</v>
      </c>
    </row>
    <row r="28" spans="1:2" x14ac:dyDescent="0.2">
      <c r="A28" s="23" t="s">
        <v>161</v>
      </c>
      <c r="B28" s="23" t="s">
        <v>162</v>
      </c>
    </row>
    <row r="29" spans="1:2" x14ac:dyDescent="0.2">
      <c r="A29" s="23" t="s">
        <v>290</v>
      </c>
      <c r="B29" s="23" t="s">
        <v>450</v>
      </c>
    </row>
    <row r="30" spans="1:2" x14ac:dyDescent="0.2">
      <c r="A30" s="23" t="s">
        <v>319</v>
      </c>
      <c r="B30" s="23" t="s">
        <v>322</v>
      </c>
    </row>
    <row r="31" spans="1:2" x14ac:dyDescent="0.2">
      <c r="A31" s="23" t="s">
        <v>320</v>
      </c>
      <c r="B31" s="23" t="s">
        <v>450</v>
      </c>
    </row>
    <row r="32" spans="1:2" x14ac:dyDescent="0.2">
      <c r="A32" s="23" t="s">
        <v>46</v>
      </c>
      <c r="B32" s="23" t="s">
        <v>222</v>
      </c>
    </row>
    <row r="33" spans="1:2" x14ac:dyDescent="0.2">
      <c r="A33" s="23" t="s">
        <v>437</v>
      </c>
      <c r="B33" s="23" t="s">
        <v>490</v>
      </c>
    </row>
    <row r="34" spans="1:2" x14ac:dyDescent="0.2">
      <c r="A34" s="23" t="s">
        <v>452</v>
      </c>
      <c r="B34" s="23" t="s">
        <v>490</v>
      </c>
    </row>
    <row r="35" spans="1:2" x14ac:dyDescent="0.2">
      <c r="A35" s="23" t="s">
        <v>454</v>
      </c>
      <c r="B35" s="23" t="s">
        <v>490</v>
      </c>
    </row>
    <row r="36" spans="1:2" x14ac:dyDescent="0.2">
      <c r="A36" s="23" t="s">
        <v>456</v>
      </c>
      <c r="B36" s="23" t="s">
        <v>490</v>
      </c>
    </row>
    <row r="37" spans="1:2" x14ac:dyDescent="0.2">
      <c r="A37" s="23" t="s">
        <v>438</v>
      </c>
      <c r="B37" s="23" t="s">
        <v>439</v>
      </c>
    </row>
    <row r="38" spans="1:2" x14ac:dyDescent="0.2">
      <c r="A38" s="23" t="s">
        <v>491</v>
      </c>
      <c r="B38" s="23" t="s">
        <v>492</v>
      </c>
    </row>
    <row r="39" spans="1:2" x14ac:dyDescent="0.2">
      <c r="A39" s="23" t="s">
        <v>321</v>
      </c>
      <c r="B39" s="23" t="s">
        <v>419</v>
      </c>
    </row>
    <row r="40" spans="1:2" x14ac:dyDescent="0.2">
      <c r="A40" s="23" t="s">
        <v>323</v>
      </c>
      <c r="B40" s="23" t="s">
        <v>440</v>
      </c>
    </row>
    <row r="41" spans="1:2" x14ac:dyDescent="0.2">
      <c r="A41" s="23" t="s">
        <v>266</v>
      </c>
      <c r="B41" s="23" t="s">
        <v>478</v>
      </c>
    </row>
    <row r="42" spans="1:2" x14ac:dyDescent="0.2">
      <c r="A42" s="23" t="s">
        <v>493</v>
      </c>
      <c r="B42" s="23" t="s">
        <v>494</v>
      </c>
    </row>
    <row r="43" spans="1:2" x14ac:dyDescent="0.2">
      <c r="A43" s="23" t="s">
        <v>495</v>
      </c>
      <c r="B43" s="23" t="s">
        <v>496</v>
      </c>
    </row>
    <row r="44" spans="1:2" x14ac:dyDescent="0.2">
      <c r="A44" s="23" t="s">
        <v>497</v>
      </c>
      <c r="B44" s="23" t="s">
        <v>498</v>
      </c>
    </row>
    <row r="45" spans="1:2" x14ac:dyDescent="0.2">
      <c r="A45" s="23" t="s">
        <v>436</v>
      </c>
      <c r="B45" s="23" t="s">
        <v>441</v>
      </c>
    </row>
    <row r="46" spans="1:2" x14ac:dyDescent="0.2">
      <c r="A46" s="23" t="s">
        <v>187</v>
      </c>
      <c r="B46" s="23" t="s">
        <v>223</v>
      </c>
    </row>
    <row r="47" spans="1:2" x14ac:dyDescent="0.2">
      <c r="A47" s="23" t="s">
        <v>163</v>
      </c>
      <c r="B47" s="23" t="s">
        <v>325</v>
      </c>
    </row>
    <row r="48" spans="1:2" x14ac:dyDescent="0.2">
      <c r="A48" s="23" t="s">
        <v>164</v>
      </c>
      <c r="B48" s="23" t="s">
        <v>245</v>
      </c>
    </row>
    <row r="49" spans="1:2" x14ac:dyDescent="0.2">
      <c r="A49" s="23" t="s">
        <v>166</v>
      </c>
      <c r="B49" s="23" t="s">
        <v>326</v>
      </c>
    </row>
    <row r="50" spans="1:2" x14ac:dyDescent="0.2">
      <c r="A50" s="23" t="s">
        <v>327</v>
      </c>
      <c r="B50" s="23" t="s">
        <v>328</v>
      </c>
    </row>
    <row r="51" spans="1:2" x14ac:dyDescent="0.2">
      <c r="A51" s="23" t="s">
        <v>330</v>
      </c>
      <c r="B51" s="23" t="s">
        <v>331</v>
      </c>
    </row>
    <row r="52" spans="1:2" x14ac:dyDescent="0.2">
      <c r="A52" s="23" t="s">
        <v>332</v>
      </c>
      <c r="B52" s="23" t="s">
        <v>181</v>
      </c>
    </row>
    <row r="53" spans="1:2" x14ac:dyDescent="0.2">
      <c r="A53" s="23" t="s">
        <v>333</v>
      </c>
      <c r="B53" s="23" t="s">
        <v>334</v>
      </c>
    </row>
    <row r="54" spans="1:2" x14ac:dyDescent="0.2">
      <c r="A54" s="23" t="s">
        <v>335</v>
      </c>
      <c r="B54" s="23" t="s">
        <v>336</v>
      </c>
    </row>
    <row r="55" spans="1:2" x14ac:dyDescent="0.2">
      <c r="A55" s="23" t="s">
        <v>47</v>
      </c>
      <c r="B55" s="23" t="s">
        <v>224</v>
      </c>
    </row>
    <row r="56" spans="1:2" x14ac:dyDescent="0.2">
      <c r="A56" s="23" t="s">
        <v>337</v>
      </c>
      <c r="B56" s="23" t="s">
        <v>338</v>
      </c>
    </row>
    <row r="57" spans="1:2" x14ac:dyDescent="0.2">
      <c r="A57" s="23" t="s">
        <v>339</v>
      </c>
      <c r="B57" s="23" t="s">
        <v>158</v>
      </c>
    </row>
    <row r="58" spans="1:2" x14ac:dyDescent="0.2">
      <c r="A58" s="23" t="s">
        <v>340</v>
      </c>
      <c r="B58" s="23" t="s">
        <v>341</v>
      </c>
    </row>
    <row r="59" spans="1:2" x14ac:dyDescent="0.2">
      <c r="A59" s="23" t="s">
        <v>342</v>
      </c>
      <c r="B59" s="23" t="s">
        <v>343</v>
      </c>
    </row>
    <row r="60" spans="1:2" x14ac:dyDescent="0.2">
      <c r="A60" s="23" t="s">
        <v>344</v>
      </c>
      <c r="B60" s="23" t="s">
        <v>479</v>
      </c>
    </row>
    <row r="61" spans="1:2" x14ac:dyDescent="0.2">
      <c r="A61" s="23" t="s">
        <v>146</v>
      </c>
      <c r="B61" s="23" t="s">
        <v>162</v>
      </c>
    </row>
    <row r="62" spans="1:2" x14ac:dyDescent="0.2">
      <c r="A62" s="23" t="s">
        <v>458</v>
      </c>
      <c r="B62" s="23" t="s">
        <v>459</v>
      </c>
    </row>
    <row r="63" spans="1:2" x14ac:dyDescent="0.2">
      <c r="A63" s="23" t="s">
        <v>346</v>
      </c>
      <c r="B63" s="23" t="s">
        <v>347</v>
      </c>
    </row>
    <row r="64" spans="1:2" x14ac:dyDescent="0.2">
      <c r="A64" s="23" t="s">
        <v>348</v>
      </c>
      <c r="B64" s="23" t="s">
        <v>246</v>
      </c>
    </row>
    <row r="65" spans="1:2" x14ac:dyDescent="0.2">
      <c r="A65" s="23" t="s">
        <v>349</v>
      </c>
      <c r="B65" s="23" t="s">
        <v>350</v>
      </c>
    </row>
    <row r="66" spans="1:2" x14ac:dyDescent="0.2">
      <c r="A66" s="23" t="s">
        <v>351</v>
      </c>
      <c r="B66" s="23" t="s">
        <v>352</v>
      </c>
    </row>
    <row r="67" spans="1:2" x14ac:dyDescent="0.2">
      <c r="A67" s="23" t="s">
        <v>353</v>
      </c>
      <c r="B67" s="23" t="s">
        <v>345</v>
      </c>
    </row>
    <row r="68" spans="1:2" x14ac:dyDescent="0.2">
      <c r="A68" s="23" t="s">
        <v>265</v>
      </c>
      <c r="B68" s="23" t="s">
        <v>354</v>
      </c>
    </row>
    <row r="69" spans="1:2" x14ac:dyDescent="0.2">
      <c r="A69" s="23" t="s">
        <v>499</v>
      </c>
      <c r="B69" s="23" t="s">
        <v>500</v>
      </c>
    </row>
    <row r="70" spans="1:2" x14ac:dyDescent="0.2">
      <c r="A70" s="23" t="s">
        <v>261</v>
      </c>
      <c r="B70" s="23" t="s">
        <v>501</v>
      </c>
    </row>
    <row r="71" spans="1:2" x14ac:dyDescent="0.2">
      <c r="A71" s="23" t="s">
        <v>484</v>
      </c>
      <c r="B71" s="23" t="s">
        <v>502</v>
      </c>
    </row>
    <row r="72" spans="1:2" x14ac:dyDescent="0.2">
      <c r="A72" s="23" t="s">
        <v>503</v>
      </c>
      <c r="B72" s="23" t="s">
        <v>504</v>
      </c>
    </row>
    <row r="73" spans="1:2" x14ac:dyDescent="0.2">
      <c r="A73" s="23" t="s">
        <v>169</v>
      </c>
      <c r="B73" s="23" t="s">
        <v>505</v>
      </c>
    </row>
    <row r="74" spans="1:2" x14ac:dyDescent="0.2">
      <c r="A74" s="23" t="s">
        <v>356</v>
      </c>
      <c r="B74" s="23" t="s">
        <v>239</v>
      </c>
    </row>
    <row r="75" spans="1:2" x14ac:dyDescent="0.2">
      <c r="A75" s="23" t="s">
        <v>357</v>
      </c>
      <c r="B75" s="23" t="s">
        <v>360</v>
      </c>
    </row>
    <row r="76" spans="1:2" x14ac:dyDescent="0.2">
      <c r="A76" s="23" t="s">
        <v>359</v>
      </c>
      <c r="B76" s="23" t="s">
        <v>362</v>
      </c>
    </row>
    <row r="77" spans="1:2" x14ac:dyDescent="0.2">
      <c r="A77" s="23" t="s">
        <v>361</v>
      </c>
      <c r="B77" s="23" t="s">
        <v>378</v>
      </c>
    </row>
    <row r="78" spans="1:2" x14ac:dyDescent="0.2">
      <c r="A78" s="23" t="s">
        <v>363</v>
      </c>
      <c r="B78" s="23" t="s">
        <v>358</v>
      </c>
    </row>
    <row r="79" spans="1:2" x14ac:dyDescent="0.2">
      <c r="A79" s="23" t="s">
        <v>264</v>
      </c>
      <c r="B79" s="23" t="s">
        <v>365</v>
      </c>
    </row>
    <row r="80" spans="1:2" x14ac:dyDescent="0.2">
      <c r="A80" s="23" t="s">
        <v>226</v>
      </c>
      <c r="B80" s="23" t="s">
        <v>232</v>
      </c>
    </row>
    <row r="81" spans="1:2" x14ac:dyDescent="0.2">
      <c r="A81" s="23" t="s">
        <v>228</v>
      </c>
      <c r="B81" s="23" t="s">
        <v>506</v>
      </c>
    </row>
    <row r="82" spans="1:2" x14ac:dyDescent="0.2">
      <c r="A82" s="23" t="s">
        <v>123</v>
      </c>
      <c r="B82" s="23" t="s">
        <v>507</v>
      </c>
    </row>
    <row r="83" spans="1:2" x14ac:dyDescent="0.2">
      <c r="A83" s="23" t="s">
        <v>131</v>
      </c>
      <c r="B83" s="23" t="s">
        <v>462</v>
      </c>
    </row>
    <row r="84" spans="1:2" x14ac:dyDescent="0.2">
      <c r="A84" s="23" t="s">
        <v>367</v>
      </c>
      <c r="B84" s="23" t="s">
        <v>368</v>
      </c>
    </row>
    <row r="85" spans="1:2" x14ac:dyDescent="0.2">
      <c r="A85" s="23" t="s">
        <v>369</v>
      </c>
      <c r="B85" s="23" t="s">
        <v>370</v>
      </c>
    </row>
    <row r="86" spans="1:2" x14ac:dyDescent="0.2">
      <c r="A86" s="23" t="s">
        <v>372</v>
      </c>
      <c r="B86" s="23" t="s">
        <v>375</v>
      </c>
    </row>
    <row r="87" spans="1:2" x14ac:dyDescent="0.2">
      <c r="A87" s="23" t="s">
        <v>374</v>
      </c>
      <c r="B87" s="23" t="s">
        <v>508</v>
      </c>
    </row>
    <row r="88" spans="1:2" x14ac:dyDescent="0.2">
      <c r="A88" s="23" t="s">
        <v>376</v>
      </c>
      <c r="B88" s="23" t="s">
        <v>509</v>
      </c>
    </row>
    <row r="89" spans="1:2" x14ac:dyDescent="0.2">
      <c r="A89" s="23" t="s">
        <v>377</v>
      </c>
      <c r="B89" s="23" t="s">
        <v>373</v>
      </c>
    </row>
    <row r="90" spans="1:2" x14ac:dyDescent="0.2">
      <c r="A90" s="23" t="s">
        <v>379</v>
      </c>
      <c r="B90" s="23" t="s">
        <v>380</v>
      </c>
    </row>
    <row r="91" spans="1:2" x14ac:dyDescent="0.2">
      <c r="A91" s="23" t="s">
        <v>135</v>
      </c>
      <c r="B91" s="23" t="s">
        <v>463</v>
      </c>
    </row>
    <row r="92" spans="1:2" x14ac:dyDescent="0.2">
      <c r="A92" s="23" t="s">
        <v>171</v>
      </c>
      <c r="B92" s="23" t="s">
        <v>366</v>
      </c>
    </row>
    <row r="93" spans="1:2" x14ac:dyDescent="0.2">
      <c r="A93" s="23" t="s">
        <v>172</v>
      </c>
      <c r="B93" s="23" t="s">
        <v>366</v>
      </c>
    </row>
    <row r="94" spans="1:2" x14ac:dyDescent="0.2">
      <c r="A94" s="23" t="s">
        <v>173</v>
      </c>
      <c r="B94" s="23" t="s">
        <v>366</v>
      </c>
    </row>
    <row r="95" spans="1:2" x14ac:dyDescent="0.2">
      <c r="A95" s="23" t="s">
        <v>174</v>
      </c>
      <c r="B95" s="23" t="s">
        <v>381</v>
      </c>
    </row>
    <row r="96" spans="1:2" x14ac:dyDescent="0.2">
      <c r="A96" s="23" t="s">
        <v>382</v>
      </c>
      <c r="B96" s="23" t="s">
        <v>383</v>
      </c>
    </row>
    <row r="97" spans="1:2" x14ac:dyDescent="0.2">
      <c r="A97" s="23" t="s">
        <v>384</v>
      </c>
      <c r="B97" s="23" t="s">
        <v>385</v>
      </c>
    </row>
    <row r="98" spans="1:2" x14ac:dyDescent="0.2">
      <c r="A98" s="23" t="s">
        <v>386</v>
      </c>
      <c r="B98" s="23" t="s">
        <v>387</v>
      </c>
    </row>
    <row r="99" spans="1:2" x14ac:dyDescent="0.2">
      <c r="A99" s="23" t="s">
        <v>388</v>
      </c>
      <c r="B99" s="23" t="s">
        <v>389</v>
      </c>
    </row>
    <row r="100" spans="1:2" x14ac:dyDescent="0.2">
      <c r="A100" s="23" t="s">
        <v>390</v>
      </c>
      <c r="B100" s="23" t="s">
        <v>391</v>
      </c>
    </row>
    <row r="101" spans="1:2" x14ac:dyDescent="0.2">
      <c r="A101" s="23" t="s">
        <v>392</v>
      </c>
      <c r="B101" s="23" t="s">
        <v>393</v>
      </c>
    </row>
    <row r="102" spans="1:2" x14ac:dyDescent="0.2">
      <c r="A102" s="23" t="s">
        <v>394</v>
      </c>
      <c r="B102" s="23" t="s">
        <v>395</v>
      </c>
    </row>
    <row r="103" spans="1:2" x14ac:dyDescent="0.2">
      <c r="A103" s="23" t="s">
        <v>396</v>
      </c>
      <c r="B103" s="23" t="s">
        <v>230</v>
      </c>
    </row>
    <row r="104" spans="1:2" x14ac:dyDescent="0.2">
      <c r="A104" s="23" t="s">
        <v>39</v>
      </c>
      <c r="B104" s="23" t="s">
        <v>480</v>
      </c>
    </row>
    <row r="105" spans="1:2" x14ac:dyDescent="0.2">
      <c r="A105" s="23" t="s">
        <v>231</v>
      </c>
      <c r="B105" s="23" t="s">
        <v>397</v>
      </c>
    </row>
    <row r="106" spans="1:2" x14ac:dyDescent="0.2">
      <c r="A106" s="23" t="s">
        <v>195</v>
      </c>
      <c r="B106" s="23" t="s">
        <v>398</v>
      </c>
    </row>
    <row r="107" spans="1:2" x14ac:dyDescent="0.2">
      <c r="A107" s="23" t="s">
        <v>176</v>
      </c>
      <c r="B107" s="23" t="s">
        <v>399</v>
      </c>
    </row>
    <row r="108" spans="1:2" x14ac:dyDescent="0.2">
      <c r="A108" s="23" t="s">
        <v>177</v>
      </c>
      <c r="B108" s="23" t="s">
        <v>400</v>
      </c>
    </row>
    <row r="109" spans="1:2" x14ac:dyDescent="0.2">
      <c r="A109" s="23" t="s">
        <v>464</v>
      </c>
      <c r="B109" s="23" t="s">
        <v>465</v>
      </c>
    </row>
    <row r="110" spans="1:2" x14ac:dyDescent="0.2">
      <c r="A110" s="23" t="s">
        <v>149</v>
      </c>
      <c r="B110" s="23" t="s">
        <v>401</v>
      </c>
    </row>
    <row r="111" spans="1:2" x14ac:dyDescent="0.2">
      <c r="A111" s="23" t="s">
        <v>402</v>
      </c>
      <c r="B111" s="23" t="s">
        <v>403</v>
      </c>
    </row>
    <row r="112" spans="1:2" x14ac:dyDescent="0.2">
      <c r="A112" s="23" t="s">
        <v>404</v>
      </c>
      <c r="B112" s="23" t="s">
        <v>175</v>
      </c>
    </row>
    <row r="113" spans="1:2" x14ac:dyDescent="0.2">
      <c r="A113" s="23" t="s">
        <v>405</v>
      </c>
      <c r="B113" s="23" t="s">
        <v>406</v>
      </c>
    </row>
    <row r="114" spans="1:2" x14ac:dyDescent="0.2">
      <c r="A114" s="23" t="s">
        <v>407</v>
      </c>
      <c r="B114" s="23" t="s">
        <v>408</v>
      </c>
    </row>
    <row r="115" spans="1:2" x14ac:dyDescent="0.2">
      <c r="A115" s="23" t="s">
        <v>270</v>
      </c>
      <c r="B115" s="23" t="s">
        <v>324</v>
      </c>
    </row>
    <row r="116" spans="1:2" x14ac:dyDescent="0.2">
      <c r="A116" s="23" t="s">
        <v>267</v>
      </c>
      <c r="B116" s="23" t="s">
        <v>409</v>
      </c>
    </row>
    <row r="117" spans="1:2" x14ac:dyDescent="0.2">
      <c r="A117" s="23" t="s">
        <v>411</v>
      </c>
      <c r="B117" s="23" t="s">
        <v>410</v>
      </c>
    </row>
    <row r="118" spans="1:2" x14ac:dyDescent="0.2">
      <c r="A118" s="23" t="s">
        <v>178</v>
      </c>
      <c r="B118" s="23" t="s">
        <v>413</v>
      </c>
    </row>
    <row r="119" spans="1:2" x14ac:dyDescent="0.2">
      <c r="A119" s="23" t="s">
        <v>414</v>
      </c>
      <c r="B119" s="23" t="s">
        <v>415</v>
      </c>
    </row>
    <row r="120" spans="1:2" x14ac:dyDescent="0.2">
      <c r="A120" s="23" t="s">
        <v>209</v>
      </c>
      <c r="B120" s="23" t="s">
        <v>215</v>
      </c>
    </row>
    <row r="121" spans="1:2" x14ac:dyDescent="0.2">
      <c r="A121" s="23" t="s">
        <v>486</v>
      </c>
      <c r="B121" s="23" t="s">
        <v>510</v>
      </c>
    </row>
    <row r="122" spans="1:2" x14ac:dyDescent="0.2">
      <c r="A122" s="23" t="s">
        <v>205</v>
      </c>
      <c r="B122" s="23" t="s">
        <v>233</v>
      </c>
    </row>
    <row r="123" spans="1:2" x14ac:dyDescent="0.2">
      <c r="A123" s="23" t="s">
        <v>444</v>
      </c>
      <c r="B123" s="23" t="s">
        <v>371</v>
      </c>
    </row>
    <row r="124" spans="1:2" x14ac:dyDescent="0.2">
      <c r="A124" s="23" t="s">
        <v>466</v>
      </c>
      <c r="B124" s="23" t="s">
        <v>467</v>
      </c>
    </row>
    <row r="125" spans="1:2" x14ac:dyDescent="0.2">
      <c r="A125" s="23" t="s">
        <v>416</v>
      </c>
      <c r="B125" s="23" t="s">
        <v>421</v>
      </c>
    </row>
    <row r="126" spans="1:2" x14ac:dyDescent="0.2">
      <c r="A126" s="23" t="s">
        <v>211</v>
      </c>
      <c r="B126" s="23" t="s">
        <v>234</v>
      </c>
    </row>
    <row r="127" spans="1:2" x14ac:dyDescent="0.2">
      <c r="A127" s="23" t="s">
        <v>511</v>
      </c>
      <c r="B127" s="23" t="s">
        <v>512</v>
      </c>
    </row>
    <row r="128" spans="1:2" x14ac:dyDescent="0.2">
      <c r="A128" s="23" t="s">
        <v>235</v>
      </c>
      <c r="B128" s="23" t="s">
        <v>513</v>
      </c>
    </row>
    <row r="129" spans="1:2" x14ac:dyDescent="0.2">
      <c r="A129" s="23" t="s">
        <v>237</v>
      </c>
      <c r="B129" s="23" t="s">
        <v>417</v>
      </c>
    </row>
    <row r="130" spans="1:2" x14ac:dyDescent="0.2">
      <c r="A130" s="23" t="s">
        <v>276</v>
      </c>
      <c r="B130" s="23" t="s">
        <v>418</v>
      </c>
    </row>
    <row r="131" spans="1:2" x14ac:dyDescent="0.2">
      <c r="A131" s="23" t="s">
        <v>238</v>
      </c>
      <c r="B131" s="23" t="s">
        <v>259</v>
      </c>
    </row>
    <row r="132" spans="1:2" x14ac:dyDescent="0.2">
      <c r="A132" s="23" t="s">
        <v>240</v>
      </c>
      <c r="B132" s="23" t="s">
        <v>241</v>
      </c>
    </row>
    <row r="133" spans="1:2" x14ac:dyDescent="0.2">
      <c r="A133" s="23" t="s">
        <v>179</v>
      </c>
      <c r="B133" s="23" t="s">
        <v>366</v>
      </c>
    </row>
    <row r="134" spans="1:2" x14ac:dyDescent="0.2">
      <c r="A134" s="23" t="s">
        <v>274</v>
      </c>
      <c r="B134" s="23" t="s">
        <v>242</v>
      </c>
    </row>
    <row r="135" spans="1:2" x14ac:dyDescent="0.2">
      <c r="A135" s="23" t="s">
        <v>286</v>
      </c>
      <c r="B135" s="23" t="s">
        <v>420</v>
      </c>
    </row>
    <row r="136" spans="1:2" x14ac:dyDescent="0.2">
      <c r="A136" s="23" t="s">
        <v>281</v>
      </c>
      <c r="B136" s="23" t="s">
        <v>481</v>
      </c>
    </row>
    <row r="137" spans="1:2" x14ac:dyDescent="0.2">
      <c r="A137" s="23" t="s">
        <v>468</v>
      </c>
      <c r="B137" s="23" t="s">
        <v>303</v>
      </c>
    </row>
    <row r="138" spans="1:2" x14ac:dyDescent="0.2">
      <c r="A138" s="23" t="s">
        <v>469</v>
      </c>
      <c r="B138" s="23" t="s">
        <v>470</v>
      </c>
    </row>
    <row r="139" spans="1:2" x14ac:dyDescent="0.2">
      <c r="A139" s="23" t="s">
        <v>191</v>
      </c>
      <c r="B139" s="23" t="s">
        <v>243</v>
      </c>
    </row>
    <row r="140" spans="1:2" x14ac:dyDescent="0.2">
      <c r="A140" s="23" t="s">
        <v>471</v>
      </c>
      <c r="B140" s="23" t="s">
        <v>472</v>
      </c>
    </row>
    <row r="141" spans="1:2" x14ac:dyDescent="0.2">
      <c r="A141" s="23" t="s">
        <v>422</v>
      </c>
      <c r="B141" s="23" t="s">
        <v>423</v>
      </c>
    </row>
    <row r="142" spans="1:2" x14ac:dyDescent="0.2">
      <c r="A142" s="23" t="s">
        <v>424</v>
      </c>
      <c r="B142" s="23" t="s">
        <v>180</v>
      </c>
    </row>
    <row r="143" spans="1:2" x14ac:dyDescent="0.2">
      <c r="A143" s="23" t="s">
        <v>425</v>
      </c>
      <c r="B143" s="23" t="s">
        <v>426</v>
      </c>
    </row>
    <row r="144" spans="1:2" x14ac:dyDescent="0.2">
      <c r="A144" s="23" t="s">
        <v>427</v>
      </c>
      <c r="B144" s="23" t="s">
        <v>428</v>
      </c>
    </row>
    <row r="145" spans="1:2" x14ac:dyDescent="0.2">
      <c r="A145" s="23" t="s">
        <v>473</v>
      </c>
      <c r="B145" s="23" t="s">
        <v>474</v>
      </c>
    </row>
    <row r="146" spans="1:2" x14ac:dyDescent="0.2">
      <c r="A146" s="23" t="s">
        <v>429</v>
      </c>
      <c r="B146" s="23" t="s">
        <v>430</v>
      </c>
    </row>
    <row r="147" spans="1:2" x14ac:dyDescent="0.2">
      <c r="A147" s="23" t="s">
        <v>431</v>
      </c>
      <c r="B147" s="23" t="s">
        <v>167</v>
      </c>
    </row>
    <row r="148" spans="1:2" x14ac:dyDescent="0.2">
      <c r="A148" s="23" t="s">
        <v>432</v>
      </c>
      <c r="B148" s="23" t="s">
        <v>433</v>
      </c>
    </row>
    <row r="149" spans="1:2" x14ac:dyDescent="0.2">
      <c r="A149" s="23" t="s">
        <v>434</v>
      </c>
      <c r="B149" s="23" t="s">
        <v>435</v>
      </c>
    </row>
    <row r="150" spans="1:2" x14ac:dyDescent="0.2">
      <c r="A150" s="23" t="s">
        <v>0</v>
      </c>
      <c r="B150" s="23" t="s">
        <v>366</v>
      </c>
    </row>
    <row r="151" spans="1:2" x14ac:dyDescent="0.2">
      <c r="A151" s="23" t="s">
        <v>1</v>
      </c>
      <c r="B151" s="23" t="s">
        <v>366</v>
      </c>
    </row>
    <row r="152" spans="1:2" x14ac:dyDescent="0.2">
      <c r="A152" s="23" t="s">
        <v>2</v>
      </c>
      <c r="B152" s="23" t="s">
        <v>366</v>
      </c>
    </row>
    <row r="153" spans="1:2" x14ac:dyDescent="0.2">
      <c r="A153" s="23" t="s">
        <v>3</v>
      </c>
      <c r="B153" s="23" t="s">
        <v>366</v>
      </c>
    </row>
    <row r="154" spans="1:2" x14ac:dyDescent="0.2">
      <c r="A154" s="23" t="s">
        <v>4</v>
      </c>
      <c r="B154" s="23" t="s">
        <v>5</v>
      </c>
    </row>
    <row r="155" spans="1:2" x14ac:dyDescent="0.2">
      <c r="A155" s="23" t="s">
        <v>6</v>
      </c>
      <c r="B155" s="23" t="s">
        <v>182</v>
      </c>
    </row>
    <row r="156" spans="1:2" x14ac:dyDescent="0.2">
      <c r="A156" s="23" t="s">
        <v>7</v>
      </c>
      <c r="B156" s="23" t="s">
        <v>8</v>
      </c>
    </row>
    <row r="157" spans="1:2" x14ac:dyDescent="0.2">
      <c r="A157" s="23" t="s">
        <v>9</v>
      </c>
      <c r="B157" s="23" t="s">
        <v>10</v>
      </c>
    </row>
    <row r="158" spans="1:2" x14ac:dyDescent="0.2">
      <c r="A158" s="23" t="s">
        <v>247</v>
      </c>
      <c r="B158" s="23" t="s">
        <v>11</v>
      </c>
    </row>
    <row r="159" spans="1:2" x14ac:dyDescent="0.2">
      <c r="A159" s="23" t="s">
        <v>190</v>
      </c>
      <c r="B159" s="23" t="s">
        <v>475</v>
      </c>
    </row>
    <row r="160" spans="1:2" x14ac:dyDescent="0.2">
      <c r="A160" s="23" t="s">
        <v>196</v>
      </c>
      <c r="B160" s="23" t="s">
        <v>12</v>
      </c>
    </row>
    <row r="161" spans="1:2" x14ac:dyDescent="0.2">
      <c r="A161" s="23" t="s">
        <v>189</v>
      </c>
      <c r="B161" s="23" t="s">
        <v>13</v>
      </c>
    </row>
    <row r="162" spans="1:2" x14ac:dyDescent="0.2">
      <c r="A162" s="23" t="s">
        <v>248</v>
      </c>
      <c r="B162" s="23" t="s">
        <v>14</v>
      </c>
    </row>
    <row r="163" spans="1:2" x14ac:dyDescent="0.2">
      <c r="A163" s="23" t="s">
        <v>250</v>
      </c>
      <c r="B163" s="23" t="s">
        <v>255</v>
      </c>
    </row>
    <row r="164" spans="1:2" x14ac:dyDescent="0.2">
      <c r="A164" s="23" t="s">
        <v>183</v>
      </c>
      <c r="B164" s="23" t="s">
        <v>15</v>
      </c>
    </row>
    <row r="165" spans="1:2" x14ac:dyDescent="0.2">
      <c r="A165" s="23" t="s">
        <v>16</v>
      </c>
      <c r="B165" s="23" t="s">
        <v>165</v>
      </c>
    </row>
    <row r="166" spans="1:2" x14ac:dyDescent="0.2">
      <c r="A166" s="23" t="s">
        <v>17</v>
      </c>
      <c r="B166" s="23" t="s">
        <v>18</v>
      </c>
    </row>
    <row r="167" spans="1:2" x14ac:dyDescent="0.2">
      <c r="A167" s="23" t="s">
        <v>19</v>
      </c>
      <c r="B167" s="23" t="s">
        <v>20</v>
      </c>
    </row>
    <row r="168" spans="1:2" x14ac:dyDescent="0.2">
      <c r="A168" s="23" t="s">
        <v>198</v>
      </c>
      <c r="B168" s="23" t="s">
        <v>249</v>
      </c>
    </row>
    <row r="169" spans="1:2" x14ac:dyDescent="0.2">
      <c r="A169" s="23" t="s">
        <v>252</v>
      </c>
      <c r="B169" s="23" t="s">
        <v>21</v>
      </c>
    </row>
    <row r="170" spans="1:2" x14ac:dyDescent="0.2">
      <c r="A170" s="23" t="s">
        <v>22</v>
      </c>
      <c r="B170" s="23" t="s">
        <v>227</v>
      </c>
    </row>
    <row r="171" spans="1:2" x14ac:dyDescent="0.2">
      <c r="A171" s="23" t="s">
        <v>199</v>
      </c>
      <c r="B171" s="23" t="s">
        <v>257</v>
      </c>
    </row>
    <row r="172" spans="1:2" x14ac:dyDescent="0.2">
      <c r="A172" s="23" t="s">
        <v>200</v>
      </c>
      <c r="B172" s="23" t="s">
        <v>251</v>
      </c>
    </row>
    <row r="173" spans="1:2" x14ac:dyDescent="0.2">
      <c r="A173" s="23" t="s">
        <v>256</v>
      </c>
      <c r="B173" s="23" t="s">
        <v>254</v>
      </c>
    </row>
    <row r="174" spans="1:2" x14ac:dyDescent="0.2">
      <c r="A174" s="23" t="s">
        <v>197</v>
      </c>
      <c r="B174" s="23" t="s">
        <v>253</v>
      </c>
    </row>
    <row r="175" spans="1:2" x14ac:dyDescent="0.2">
      <c r="A175" s="23" t="s">
        <v>194</v>
      </c>
      <c r="B175" s="23" t="s">
        <v>23</v>
      </c>
    </row>
    <row r="176" spans="1:2" x14ac:dyDescent="0.2">
      <c r="A176" s="23" t="s">
        <v>193</v>
      </c>
      <c r="B176" s="23" t="s">
        <v>24</v>
      </c>
    </row>
    <row r="177" spans="1:2" x14ac:dyDescent="0.2">
      <c r="A177" s="23" t="s">
        <v>269</v>
      </c>
      <c r="B177" s="23" t="s">
        <v>412</v>
      </c>
    </row>
    <row r="178" spans="1:2" x14ac:dyDescent="0.2">
      <c r="A178" s="23" t="s">
        <v>192</v>
      </c>
      <c r="B178" s="23" t="s">
        <v>25</v>
      </c>
    </row>
    <row r="179" spans="1:2" x14ac:dyDescent="0.2">
      <c r="A179" s="23" t="s">
        <v>185</v>
      </c>
      <c r="B179" s="23" t="s">
        <v>26</v>
      </c>
    </row>
    <row r="180" spans="1:2" x14ac:dyDescent="0.2">
      <c r="A180" s="23" t="s">
        <v>275</v>
      </c>
      <c r="B180" s="23" t="s">
        <v>27</v>
      </c>
    </row>
    <row r="181" spans="1:2" x14ac:dyDescent="0.2">
      <c r="A181" s="23" t="s">
        <v>258</v>
      </c>
      <c r="B181" s="23" t="s">
        <v>244</v>
      </c>
    </row>
    <row r="182" spans="1:2" x14ac:dyDescent="0.2">
      <c r="A182" s="23" t="s">
        <v>260</v>
      </c>
      <c r="B182" s="23" t="s">
        <v>28</v>
      </c>
    </row>
    <row r="183" spans="1:2" x14ac:dyDescent="0.2">
      <c r="A183" s="23" t="s">
        <v>476</v>
      </c>
      <c r="B183" s="23" t="s">
        <v>477</v>
      </c>
    </row>
    <row r="184" spans="1:2" x14ac:dyDescent="0.2">
      <c r="A184" s="23" t="s">
        <v>30</v>
      </c>
      <c r="B184" s="23" t="s">
        <v>31</v>
      </c>
    </row>
    <row r="185" spans="1:2" x14ac:dyDescent="0.2">
      <c r="A185" s="23" t="s">
        <v>32</v>
      </c>
      <c r="B185" s="23" t="s">
        <v>184</v>
      </c>
    </row>
    <row r="186" spans="1:2" x14ac:dyDescent="0.2">
      <c r="A186" s="23" t="s">
        <v>33</v>
      </c>
      <c r="B186" s="23" t="s">
        <v>34</v>
      </c>
    </row>
    <row r="187" spans="1:2" x14ac:dyDescent="0.2">
      <c r="A187" s="23" t="s">
        <v>442</v>
      </c>
      <c r="B187" s="23" t="s">
        <v>29</v>
      </c>
    </row>
    <row r="188" spans="1:2" x14ac:dyDescent="0.2">
      <c r="A188" s="23"/>
      <c r="B188" s="23"/>
    </row>
    <row r="189" spans="1:2" x14ac:dyDescent="0.2">
      <c r="A189" s="23"/>
      <c r="B189" s="23"/>
    </row>
    <row r="190" spans="1:2" x14ac:dyDescent="0.2">
      <c r="A190" s="23"/>
      <c r="B190" s="23"/>
    </row>
    <row r="192" spans="1:2" x14ac:dyDescent="0.2">
      <c r="A192" t="s">
        <v>514</v>
      </c>
      <c r="B192" s="55">
        <v>43101</v>
      </c>
    </row>
    <row r="193" spans="1:6" x14ac:dyDescent="0.2">
      <c r="A193" t="s">
        <v>515</v>
      </c>
      <c r="B193" s="55">
        <v>43281</v>
      </c>
      <c r="E193" s="55"/>
      <c r="F193" s="23"/>
    </row>
    <row r="194" spans="1:6" x14ac:dyDescent="0.2">
      <c r="A194" t="s">
        <v>516</v>
      </c>
      <c r="B194" s="55">
        <v>42954</v>
      </c>
    </row>
    <row r="195" spans="1:6" x14ac:dyDescent="0.2">
      <c r="A195" t="s">
        <v>517</v>
      </c>
      <c r="B195" s="86" t="s">
        <v>554</v>
      </c>
    </row>
  </sheetData>
  <phoneticPr fontId="18" type="noConversion"/>
  <printOptions gridLines="1"/>
  <pageMargins left="0.78740157480314965" right="0.78740157480314965" top="0.19685039370078741" bottom="0.19685039370078741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3917"/>
  <sheetViews>
    <sheetView showGridLines="0" zoomScaleNormal="100" workbookViewId="0">
      <selection activeCell="I22" sqref="I22:T22"/>
    </sheetView>
  </sheetViews>
  <sheetFormatPr baseColWidth="10" defaultColWidth="11.5" defaultRowHeight="12.9" x14ac:dyDescent="0.2"/>
  <cols>
    <col min="1" max="8" width="2.75" style="156" customWidth="1"/>
    <col min="9" max="9" width="6.125" style="156" customWidth="1"/>
    <col min="10" max="29" width="3.25" style="156" customWidth="1"/>
    <col min="30" max="30" width="4.875" style="156" customWidth="1"/>
    <col min="31" max="31" width="5.125" style="156" customWidth="1"/>
    <col min="32" max="32" width="11.5" style="231" customWidth="1"/>
    <col min="33" max="36" width="11.5" style="156" customWidth="1"/>
    <col min="37" max="37" width="19.25" style="156" customWidth="1"/>
    <col min="38" max="38" width="11.5" style="156" customWidth="1"/>
    <col min="39" max="39" width="41.875" style="156" customWidth="1"/>
    <col min="40" max="16384" width="11.5" style="156"/>
  </cols>
  <sheetData>
    <row r="1" spans="1:39" ht="15.65" x14ac:dyDescent="0.25">
      <c r="A1" s="575" t="s">
        <v>558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7"/>
      <c r="AF1" s="233"/>
    </row>
    <row r="2" spans="1:39" ht="15.65" x14ac:dyDescent="0.25">
      <c r="A2" s="587" t="s">
        <v>114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8"/>
      <c r="Z2" s="588"/>
      <c r="AA2" s="588"/>
      <c r="AB2" s="588"/>
      <c r="AC2" s="588"/>
      <c r="AD2" s="588"/>
      <c r="AE2" s="589"/>
      <c r="AF2" s="233"/>
    </row>
    <row r="3" spans="1:39" x14ac:dyDescent="0.2">
      <c r="A3" s="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141"/>
      <c r="V3" s="142"/>
      <c r="W3" s="142"/>
      <c r="X3" s="143"/>
      <c r="Y3" s="144"/>
      <c r="Z3" s="144"/>
      <c r="AA3" s="144"/>
      <c r="AB3" s="6"/>
      <c r="AC3" s="6"/>
      <c r="AD3" s="6"/>
      <c r="AE3" s="235"/>
      <c r="AF3" s="300"/>
      <c r="AG3" s="301"/>
      <c r="AH3" s="301"/>
      <c r="AI3" s="301"/>
      <c r="AJ3" s="301"/>
      <c r="AK3" s="301"/>
      <c r="AL3" s="301"/>
      <c r="AM3" s="301"/>
    </row>
    <row r="4" spans="1:39" ht="13.45" customHeight="1" x14ac:dyDescent="0.25">
      <c r="A4" s="581" t="s">
        <v>576</v>
      </c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  <c r="M4" s="582"/>
      <c r="N4" s="582"/>
      <c r="O4" s="582"/>
      <c r="P4" s="582"/>
      <c r="Q4" s="582"/>
      <c r="R4" s="582"/>
      <c r="S4" s="582"/>
      <c r="T4" s="582"/>
      <c r="U4" s="582"/>
      <c r="V4" s="582"/>
      <c r="W4" s="582"/>
      <c r="X4" s="582"/>
      <c r="Y4" s="582"/>
      <c r="Z4" s="583"/>
      <c r="AA4" s="240" t="s">
        <v>560</v>
      </c>
      <c r="AB4" s="151"/>
      <c r="AC4" s="151"/>
      <c r="AD4" s="152"/>
      <c r="AE4" s="241"/>
      <c r="AF4" s="300"/>
      <c r="AG4" s="301"/>
      <c r="AH4" s="301"/>
      <c r="AI4" s="301"/>
      <c r="AJ4" s="301"/>
      <c r="AK4" s="301"/>
      <c r="AL4" s="301"/>
      <c r="AM4" s="301"/>
    </row>
    <row r="5" spans="1:39" ht="13.45" customHeight="1" x14ac:dyDescent="0.25">
      <c r="A5" s="8" t="s">
        <v>95</v>
      </c>
      <c r="B5" s="6"/>
      <c r="C5" s="6"/>
      <c r="D5" s="6"/>
      <c r="E5" s="27"/>
      <c r="F5" s="27"/>
      <c r="G5" s="27"/>
      <c r="H5" s="566">
        <f>Tname</f>
        <v>0</v>
      </c>
      <c r="I5" s="566"/>
      <c r="J5" s="566"/>
      <c r="K5" s="566"/>
      <c r="L5" s="566"/>
      <c r="M5" s="566"/>
      <c r="N5" s="566"/>
      <c r="O5" s="566"/>
      <c r="P5" s="566"/>
      <c r="Q5" s="566"/>
      <c r="R5" s="566"/>
      <c r="S5" s="566"/>
      <c r="T5" s="566"/>
      <c r="U5" s="566"/>
      <c r="V5" s="566"/>
      <c r="W5" s="566"/>
      <c r="X5" s="566"/>
      <c r="Y5" s="566"/>
      <c r="Z5" s="566"/>
      <c r="AA5" s="572">
        <f>Eingangdat</f>
        <v>0</v>
      </c>
      <c r="AB5" s="573"/>
      <c r="AC5" s="573"/>
      <c r="AD5" s="573"/>
      <c r="AE5" s="574"/>
      <c r="AF5" s="300"/>
      <c r="AG5" s="301"/>
      <c r="AH5" s="301"/>
      <c r="AI5" s="301"/>
      <c r="AJ5" s="301"/>
      <c r="AK5" s="301"/>
      <c r="AL5" s="301"/>
      <c r="AM5" s="301"/>
    </row>
    <row r="6" spans="1:39" ht="13.45" customHeight="1" x14ac:dyDescent="0.25">
      <c r="A6" s="8" t="s">
        <v>96</v>
      </c>
      <c r="B6" s="6"/>
      <c r="C6" s="6"/>
      <c r="D6" s="6"/>
      <c r="E6" s="27"/>
      <c r="F6" s="27"/>
      <c r="G6" s="27"/>
      <c r="H6" s="567" t="str">
        <f>Anspranrede&amp;" "&amp;ansprvorname&amp;" "&amp;Ansprname</f>
        <v xml:space="preserve">  </v>
      </c>
      <c r="I6" s="567"/>
      <c r="J6" s="567"/>
      <c r="K6" s="567"/>
      <c r="L6" s="567"/>
      <c r="M6" s="567"/>
      <c r="N6" s="567"/>
      <c r="O6" s="567"/>
      <c r="P6" s="567"/>
      <c r="Q6" s="567"/>
      <c r="R6" s="567"/>
      <c r="S6" s="567"/>
      <c r="T6" s="567"/>
      <c r="U6" s="567"/>
      <c r="V6" s="567"/>
      <c r="W6" s="567"/>
      <c r="X6" s="567"/>
      <c r="Y6" s="567"/>
      <c r="Z6" s="567"/>
      <c r="AA6" s="567"/>
      <c r="AB6" s="567"/>
      <c r="AC6" s="567"/>
      <c r="AD6" s="567"/>
      <c r="AE6" s="568"/>
      <c r="AF6" s="300"/>
      <c r="AG6" s="301"/>
      <c r="AH6" s="301"/>
      <c r="AI6" s="301"/>
      <c r="AJ6" s="301"/>
      <c r="AK6" s="301"/>
      <c r="AL6" s="301"/>
      <c r="AM6" s="301"/>
    </row>
    <row r="7" spans="1:39" ht="13.45" customHeight="1" x14ac:dyDescent="0.25">
      <c r="A7" s="10" t="s">
        <v>97</v>
      </c>
      <c r="B7" s="9"/>
      <c r="C7" s="9"/>
      <c r="D7" s="9"/>
      <c r="E7" s="145" t="s">
        <v>98</v>
      </c>
      <c r="F7" s="146"/>
      <c r="G7" s="147"/>
      <c r="H7" s="569">
        <f>ansprtel</f>
        <v>0</v>
      </c>
      <c r="I7" s="569"/>
      <c r="J7" s="569"/>
      <c r="K7" s="569"/>
      <c r="L7" s="569"/>
      <c r="M7" s="569"/>
      <c r="N7" s="146"/>
      <c r="O7" s="145" t="s">
        <v>99</v>
      </c>
      <c r="P7" s="146"/>
      <c r="Q7" s="146"/>
      <c r="R7" s="570">
        <f>ansprmail</f>
        <v>0</v>
      </c>
      <c r="S7" s="570"/>
      <c r="T7" s="570"/>
      <c r="U7" s="570"/>
      <c r="V7" s="570"/>
      <c r="W7" s="570"/>
      <c r="X7" s="570"/>
      <c r="Y7" s="570"/>
      <c r="Z7" s="570"/>
      <c r="AA7" s="570"/>
      <c r="AB7" s="570"/>
      <c r="AC7" s="570"/>
      <c r="AD7" s="570"/>
      <c r="AE7" s="571"/>
      <c r="AF7" s="300"/>
      <c r="AG7" s="301"/>
      <c r="AH7" s="301"/>
      <c r="AI7" s="301"/>
      <c r="AJ7" s="301"/>
      <c r="AK7" s="301"/>
      <c r="AL7" s="301"/>
      <c r="AM7" s="301"/>
    </row>
    <row r="8" spans="1:39" ht="13.45" customHeight="1" x14ac:dyDescent="0.25">
      <c r="A8" s="306" t="s">
        <v>577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0"/>
      <c r="AF8" s="300"/>
      <c r="AG8" s="301"/>
      <c r="AH8" s="217"/>
      <c r="AI8" s="217"/>
      <c r="AJ8" s="217"/>
      <c r="AK8" s="217"/>
      <c r="AL8" s="217"/>
      <c r="AM8" s="217"/>
    </row>
    <row r="9" spans="1:39" ht="13.45" customHeight="1" x14ac:dyDescent="0.25">
      <c r="A9" s="8" t="s">
        <v>100</v>
      </c>
      <c r="B9" s="6"/>
      <c r="C9" s="6"/>
      <c r="D9" s="6"/>
      <c r="E9" s="27"/>
      <c r="F9" s="27"/>
      <c r="G9" s="27"/>
      <c r="H9" s="567">
        <f>Ptitel</f>
        <v>0</v>
      </c>
      <c r="I9" s="567"/>
      <c r="J9" s="567"/>
      <c r="K9" s="567"/>
      <c r="L9" s="567"/>
      <c r="M9" s="567"/>
      <c r="N9" s="567"/>
      <c r="O9" s="567"/>
      <c r="P9" s="567"/>
      <c r="Q9" s="567"/>
      <c r="R9" s="567"/>
      <c r="S9" s="567"/>
      <c r="T9" s="567"/>
      <c r="U9" s="567"/>
      <c r="V9" s="567"/>
      <c r="W9" s="567"/>
      <c r="X9" s="567"/>
      <c r="Y9" s="567"/>
      <c r="Z9" s="567"/>
      <c r="AA9" s="567"/>
      <c r="AB9" s="567"/>
      <c r="AC9" s="567"/>
      <c r="AD9" s="567"/>
      <c r="AE9" s="568"/>
      <c r="AF9" s="300"/>
      <c r="AG9" s="302"/>
      <c r="AH9" s="217"/>
      <c r="AI9" s="217"/>
      <c r="AJ9" s="217"/>
      <c r="AK9" s="217"/>
      <c r="AL9" s="217"/>
      <c r="AM9" s="217"/>
    </row>
    <row r="10" spans="1:39" ht="13.45" customHeight="1" x14ac:dyDescent="0.25">
      <c r="A10" s="8" t="s">
        <v>101</v>
      </c>
      <c r="B10" s="6"/>
      <c r="C10" s="6"/>
      <c r="D10" s="6"/>
      <c r="E10" s="28" t="s">
        <v>102</v>
      </c>
      <c r="F10" s="6"/>
      <c r="G10" s="6"/>
      <c r="H10" s="592">
        <f>Beginn</f>
        <v>0</v>
      </c>
      <c r="I10" s="592"/>
      <c r="J10" s="592"/>
      <c r="K10" s="592"/>
      <c r="L10" s="6"/>
      <c r="M10" s="28" t="s">
        <v>103</v>
      </c>
      <c r="N10" s="6"/>
      <c r="O10" s="6"/>
      <c r="P10" s="592">
        <f>Ende</f>
        <v>0</v>
      </c>
      <c r="Q10" s="592"/>
      <c r="R10" s="592"/>
      <c r="S10" s="592"/>
      <c r="T10" s="6"/>
      <c r="U10" s="229" t="s">
        <v>532</v>
      </c>
      <c r="V10" s="6"/>
      <c r="W10" s="230">
        <f>TNpl</f>
        <v>0</v>
      </c>
      <c r="Y10" s="222"/>
      <c r="Z10" s="89" t="s">
        <v>531</v>
      </c>
      <c r="AD10" s="593">
        <f>TNanz</f>
        <v>0</v>
      </c>
      <c r="AE10" s="568"/>
      <c r="AF10" s="300"/>
      <c r="AG10" s="302"/>
      <c r="AH10" s="217"/>
      <c r="AI10" s="217"/>
      <c r="AJ10" s="217"/>
      <c r="AK10" s="217"/>
      <c r="AL10" s="217"/>
      <c r="AM10" s="217"/>
    </row>
    <row r="11" spans="1:39" ht="13.45" customHeight="1" x14ac:dyDescent="0.25">
      <c r="A11" s="8" t="s">
        <v>104</v>
      </c>
      <c r="B11" s="6"/>
      <c r="C11" s="6"/>
      <c r="D11" s="6"/>
      <c r="E11" s="6"/>
      <c r="F11" s="6"/>
      <c r="G11" s="6"/>
      <c r="H11" s="567" t="str">
        <f ca="1">GEK</f>
        <v>Lkr. Ahrweiler</v>
      </c>
      <c r="I11" s="567"/>
      <c r="J11" s="567"/>
      <c r="K11" s="567"/>
      <c r="L11" s="567"/>
      <c r="M11" s="567"/>
      <c r="N11" s="567"/>
      <c r="O11" s="567"/>
      <c r="P11" s="567"/>
      <c r="Q11" s="567"/>
      <c r="R11" s="567"/>
      <c r="S11" s="567"/>
      <c r="T11" s="27"/>
      <c r="U11" s="118"/>
      <c r="V11" s="50"/>
      <c r="W11" s="594"/>
      <c r="X11" s="595"/>
      <c r="Y11" s="595"/>
      <c r="Z11" s="229"/>
      <c r="AC11" s="6"/>
      <c r="AD11" s="596"/>
      <c r="AE11" s="597"/>
      <c r="AF11" s="300"/>
      <c r="AG11" s="302"/>
      <c r="AH11" s="217"/>
      <c r="AI11" s="217"/>
      <c r="AJ11" s="217"/>
      <c r="AK11" s="217"/>
      <c r="AL11" s="217"/>
      <c r="AM11" s="217"/>
    </row>
    <row r="12" spans="1:39" ht="13.45" customHeight="1" x14ac:dyDescent="0.25">
      <c r="A12" s="8" t="s">
        <v>106</v>
      </c>
      <c r="B12" s="6"/>
      <c r="C12" s="6"/>
      <c r="D12" s="6"/>
      <c r="E12" s="6"/>
      <c r="F12" s="6"/>
      <c r="G12" s="6"/>
      <c r="H12" s="590">
        <f>MSAGDges</f>
        <v>0</v>
      </c>
      <c r="I12" s="590"/>
      <c r="J12" s="590"/>
      <c r="K12" s="590"/>
      <c r="L12" s="590"/>
      <c r="M12" s="590"/>
      <c r="N12" s="590"/>
      <c r="O12" s="29"/>
      <c r="U12" s="229"/>
      <c r="Z12" s="26" t="s">
        <v>105</v>
      </c>
      <c r="AA12" s="27"/>
      <c r="AB12" s="27"/>
      <c r="AC12" s="6"/>
      <c r="AD12" s="567" t="str">
        <f>IF(TNrlpauswahl=0,"",IF(TNrlpauswahl=1,"ja","nein"))</f>
        <v>ja</v>
      </c>
      <c r="AE12" s="568"/>
      <c r="AF12" s="300"/>
      <c r="AG12" s="302"/>
      <c r="AH12" s="217"/>
      <c r="AI12" s="217"/>
      <c r="AJ12" s="217"/>
      <c r="AK12" s="217"/>
      <c r="AL12" s="217"/>
      <c r="AM12" s="217"/>
    </row>
    <row r="13" spans="1:39" ht="13.45" customHeight="1" x14ac:dyDescent="0.25">
      <c r="A13" s="88" t="s">
        <v>630</v>
      </c>
      <c r="B13" s="6"/>
      <c r="C13" s="6"/>
      <c r="D13" s="6"/>
      <c r="E13" s="6"/>
      <c r="F13" s="6"/>
      <c r="G13" s="6"/>
      <c r="H13" s="590">
        <f>msagd1jahr</f>
        <v>0</v>
      </c>
      <c r="I13" s="590"/>
      <c r="J13" s="590"/>
      <c r="K13" s="590"/>
      <c r="L13" s="590"/>
      <c r="M13" s="590"/>
      <c r="N13" s="590"/>
      <c r="O13" s="29"/>
      <c r="P13" s="89" t="s">
        <v>631</v>
      </c>
      <c r="Q13" s="6"/>
      <c r="R13" s="6"/>
      <c r="S13" s="6"/>
      <c r="T13" s="6"/>
      <c r="U13" s="590">
        <f>msagd2jahr</f>
        <v>0</v>
      </c>
      <c r="V13" s="591"/>
      <c r="W13" s="591"/>
      <c r="X13" s="591"/>
      <c r="Y13" s="221"/>
      <c r="AE13" s="155"/>
      <c r="AF13" s="300"/>
      <c r="AG13" s="301"/>
      <c r="AH13" s="217"/>
      <c r="AI13" s="217"/>
      <c r="AJ13" s="217"/>
      <c r="AK13" s="217"/>
      <c r="AL13" s="217"/>
      <c r="AM13" s="217"/>
    </row>
    <row r="14" spans="1:39" ht="13.45" customHeight="1" x14ac:dyDescent="0.2">
      <c r="A14" s="93"/>
      <c r="B14" s="269"/>
      <c r="C14" s="269"/>
      <c r="D14" s="269"/>
      <c r="E14" s="584"/>
      <c r="F14" s="585"/>
      <c r="G14" s="585"/>
      <c r="H14" s="585"/>
      <c r="I14" s="585"/>
      <c r="J14" s="585"/>
      <c r="K14" s="585"/>
      <c r="L14" s="585"/>
      <c r="M14" s="585"/>
      <c r="N14" s="585"/>
      <c r="O14" s="586"/>
      <c r="P14" s="49"/>
      <c r="Q14" s="52"/>
      <c r="R14" s="52"/>
      <c r="S14" s="52"/>
      <c r="T14" s="53"/>
      <c r="U14" s="238"/>
      <c r="V14" s="239"/>
      <c r="W14" s="239"/>
      <c r="X14" s="239"/>
      <c r="Y14" s="239"/>
      <c r="Z14" s="239"/>
      <c r="AA14" s="239"/>
      <c r="AB14" s="239"/>
      <c r="AC14" s="239"/>
      <c r="AD14" s="239"/>
      <c r="AE14" s="237"/>
      <c r="AF14" s="300"/>
      <c r="AG14" s="301"/>
      <c r="AH14" s="217"/>
      <c r="AI14" s="217"/>
      <c r="AJ14" s="217"/>
      <c r="AK14" s="217"/>
      <c r="AL14" s="217"/>
      <c r="AM14" s="217"/>
    </row>
    <row r="15" spans="1:39" ht="13.45" customHeight="1" x14ac:dyDescent="0.2">
      <c r="A15" s="578" t="s">
        <v>284</v>
      </c>
      <c r="B15" s="579"/>
      <c r="C15" s="579"/>
      <c r="D15" s="579"/>
      <c r="E15" s="579"/>
      <c r="F15" s="579"/>
      <c r="G15" s="579"/>
      <c r="H15" s="579"/>
      <c r="I15" s="579"/>
      <c r="J15" s="579"/>
      <c r="K15" s="579"/>
      <c r="L15" s="579"/>
      <c r="M15" s="579"/>
      <c r="N15" s="580"/>
      <c r="O15" s="8"/>
      <c r="P15" s="6"/>
      <c r="Q15" s="6"/>
      <c r="R15" s="6"/>
      <c r="S15" s="6"/>
      <c r="T15" s="6"/>
      <c r="U15" s="563"/>
      <c r="V15" s="564"/>
      <c r="W15" s="564"/>
      <c r="X15" s="564"/>
      <c r="Y15" s="564"/>
      <c r="Z15" s="564"/>
      <c r="AA15" s="564"/>
      <c r="AB15" s="564"/>
      <c r="AC15" s="564"/>
      <c r="AD15" s="564"/>
      <c r="AE15" s="565"/>
      <c r="AF15" s="300"/>
      <c r="AG15" s="301"/>
      <c r="AH15" s="217"/>
      <c r="AI15" s="217"/>
      <c r="AJ15" s="217"/>
      <c r="AK15" s="217"/>
      <c r="AL15" s="217"/>
      <c r="AM15" s="217"/>
    </row>
    <row r="16" spans="1:39" ht="13.45" customHeight="1" x14ac:dyDescent="0.2">
      <c r="A16" s="612" t="s">
        <v>291</v>
      </c>
      <c r="B16" s="445"/>
      <c r="C16" s="445"/>
      <c r="D16" s="445"/>
      <c r="E16" s="9"/>
      <c r="F16" s="9"/>
      <c r="G16" s="9"/>
      <c r="H16" s="9"/>
      <c r="I16" s="9"/>
      <c r="J16" s="9"/>
      <c r="K16" s="9"/>
      <c r="L16" s="9"/>
      <c r="M16" s="9"/>
      <c r="N16" s="51"/>
      <c r="O16" s="10"/>
      <c r="P16" s="9"/>
      <c r="Q16" s="9"/>
      <c r="R16" s="9"/>
      <c r="S16" s="9"/>
      <c r="T16" s="9"/>
      <c r="U16" s="279"/>
      <c r="V16" s="280"/>
      <c r="W16" s="280"/>
      <c r="X16" s="280"/>
      <c r="Y16" s="280"/>
      <c r="Z16" s="280"/>
      <c r="AA16" s="280"/>
      <c r="AB16" s="280"/>
      <c r="AC16" s="280"/>
      <c r="AD16" s="280"/>
      <c r="AE16" s="281"/>
      <c r="AF16" s="300"/>
      <c r="AG16" s="301"/>
      <c r="AH16" s="217"/>
      <c r="AI16" s="217"/>
      <c r="AJ16" s="217"/>
      <c r="AK16" s="217" t="s">
        <v>605</v>
      </c>
      <c r="AL16" s="217"/>
      <c r="AM16" s="217"/>
    </row>
    <row r="17" spans="1:39" ht="13.45" customHeight="1" x14ac:dyDescent="0.2">
      <c r="A17" s="578" t="s">
        <v>578</v>
      </c>
      <c r="B17" s="579"/>
      <c r="C17" s="579"/>
      <c r="D17" s="579"/>
      <c r="E17" s="579"/>
      <c r="F17" s="579"/>
      <c r="G17" s="579"/>
      <c r="H17" s="579"/>
      <c r="I17" s="579"/>
      <c r="J17" s="579"/>
      <c r="K17" s="579"/>
      <c r="L17" s="579"/>
      <c r="M17" s="579"/>
      <c r="N17" s="579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282"/>
      <c r="AF17" s="300"/>
      <c r="AG17" s="301"/>
      <c r="AH17" s="217"/>
      <c r="AI17" s="217"/>
      <c r="AJ17" s="217"/>
      <c r="AK17" s="217" t="s">
        <v>571</v>
      </c>
      <c r="AL17" s="217"/>
      <c r="AM17" s="217"/>
    </row>
    <row r="18" spans="1:39" ht="13.45" customHeight="1" x14ac:dyDescent="0.2">
      <c r="A18" s="8" t="s">
        <v>285</v>
      </c>
      <c r="B18" s="6"/>
      <c r="C18" s="6"/>
      <c r="D18" s="6"/>
      <c r="E18" s="6"/>
      <c r="F18" s="6"/>
      <c r="G18" s="6"/>
      <c r="H18" s="6"/>
      <c r="I18" s="283" t="s">
        <v>120</v>
      </c>
      <c r="J18" s="284"/>
      <c r="K18" s="285"/>
      <c r="L18" s="286" t="s">
        <v>561</v>
      </c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7"/>
      <c r="AF18" s="300"/>
      <c r="AG18" s="301"/>
      <c r="AH18" s="217"/>
      <c r="AI18" s="217"/>
      <c r="AJ18" s="217"/>
      <c r="AK18" s="217" t="s">
        <v>526</v>
      </c>
      <c r="AL18" s="217"/>
      <c r="AM18" s="217"/>
    </row>
    <row r="19" spans="1:39" ht="13.45" customHeight="1" x14ac:dyDescent="0.25">
      <c r="A19" s="8" t="s">
        <v>107</v>
      </c>
      <c r="B19" s="6"/>
      <c r="C19" s="6"/>
      <c r="D19" s="6"/>
      <c r="E19" s="6"/>
      <c r="F19" s="6"/>
      <c r="G19" s="6"/>
      <c r="H19" s="288"/>
      <c r="I19" s="283" t="s">
        <v>120</v>
      </c>
      <c r="J19" s="6"/>
      <c r="K19" s="289"/>
      <c r="L19" s="290" t="s">
        <v>561</v>
      </c>
      <c r="M19" s="289"/>
      <c r="N19" s="289"/>
      <c r="O19" s="289"/>
      <c r="P19" s="289"/>
      <c r="Q19" s="289"/>
      <c r="R19" s="289"/>
      <c r="S19" s="289"/>
      <c r="T19" s="613" t="str">
        <f>IF(Beginn=0,"",IF(DATEDIF(Beginn,Ende,"M")+1&gt;24,"ja","nein"))</f>
        <v/>
      </c>
      <c r="U19" s="614"/>
      <c r="V19" s="615"/>
      <c r="W19" s="289"/>
      <c r="X19" s="289"/>
      <c r="Y19" s="289"/>
      <c r="Z19" s="289"/>
      <c r="AA19" s="289"/>
      <c r="AB19" s="289"/>
      <c r="AC19" s="289"/>
      <c r="AD19" s="289"/>
      <c r="AE19" s="291"/>
      <c r="AF19" s="300"/>
      <c r="AG19" s="301"/>
      <c r="AH19" s="217"/>
      <c r="AI19" s="217"/>
      <c r="AJ19" s="217"/>
      <c r="AK19" s="217" t="s">
        <v>525</v>
      </c>
      <c r="AL19" s="217"/>
      <c r="AM19" s="217"/>
    </row>
    <row r="20" spans="1:39" ht="13.45" customHeight="1" x14ac:dyDescent="0.2">
      <c r="A20" s="307"/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9"/>
      <c r="AF20" s="300"/>
      <c r="AG20" s="301"/>
      <c r="AH20" s="217"/>
      <c r="AI20" s="217"/>
      <c r="AJ20" s="217"/>
      <c r="AK20" s="217"/>
      <c r="AL20" s="217"/>
      <c r="AM20" s="217"/>
    </row>
    <row r="21" spans="1:39" ht="14.1" customHeight="1" x14ac:dyDescent="0.2">
      <c r="A21" s="604" t="s">
        <v>130</v>
      </c>
      <c r="B21" s="605"/>
      <c r="C21" s="605"/>
      <c r="D21" s="605"/>
      <c r="E21" s="605"/>
      <c r="F21" s="605"/>
      <c r="G21" s="605"/>
      <c r="H21" s="605"/>
      <c r="I21" s="605"/>
      <c r="J21" s="605"/>
      <c r="K21" s="605"/>
      <c r="L21" s="605"/>
      <c r="M21" s="605"/>
      <c r="N21" s="605"/>
      <c r="O21" s="605"/>
      <c r="P21" s="605"/>
      <c r="Q21" s="605"/>
      <c r="R21" s="605"/>
      <c r="S21" s="605"/>
      <c r="T21" s="605"/>
      <c r="U21" s="605"/>
      <c r="V21" s="605"/>
      <c r="W21" s="605"/>
      <c r="X21" s="605"/>
      <c r="Y21" s="605"/>
      <c r="Z21" s="605"/>
      <c r="AA21" s="605"/>
      <c r="AB21" s="605"/>
      <c r="AC21" s="605"/>
      <c r="AD21" s="605"/>
      <c r="AE21" s="606"/>
      <c r="AF21" s="300"/>
      <c r="AG21" s="301"/>
      <c r="AH21" s="217">
        <v>1</v>
      </c>
      <c r="AI21" s="217"/>
      <c r="AJ21" s="217"/>
      <c r="AK21" s="217"/>
      <c r="AL21" s="217"/>
      <c r="AM21" s="217"/>
    </row>
    <row r="22" spans="1:39" ht="17.350000000000001" customHeight="1" x14ac:dyDescent="0.2">
      <c r="A22" s="616" t="s">
        <v>606</v>
      </c>
      <c r="B22" s="617"/>
      <c r="C22" s="617"/>
      <c r="D22" s="617"/>
      <c r="E22" s="617"/>
      <c r="F22" s="617"/>
      <c r="G22" s="617"/>
      <c r="H22" s="617"/>
      <c r="I22" s="618" t="s">
        <v>605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AD22" s="292"/>
      <c r="AE22" s="293"/>
      <c r="AF22" s="300"/>
      <c r="AG22" s="301"/>
      <c r="AH22" s="217"/>
      <c r="AI22" s="217" t="s">
        <v>573</v>
      </c>
      <c r="AJ22" s="217"/>
      <c r="AK22" s="217"/>
      <c r="AL22" s="217"/>
      <c r="AM22" s="217"/>
    </row>
    <row r="23" spans="1:39" ht="14.1" customHeight="1" x14ac:dyDescent="0.2">
      <c r="A23" s="610" t="s">
        <v>596</v>
      </c>
      <c r="B23" s="611"/>
      <c r="C23" s="611"/>
      <c r="D23" s="611"/>
      <c r="E23" s="611"/>
      <c r="F23" s="611"/>
      <c r="G23" s="611"/>
      <c r="H23" s="611"/>
      <c r="I23" s="611"/>
      <c r="J23" s="611"/>
      <c r="K23" s="611"/>
      <c r="L23" s="607"/>
      <c r="M23" s="607"/>
      <c r="N23" s="607"/>
      <c r="O23" s="607"/>
      <c r="P23" s="607"/>
      <c r="Q23" s="607"/>
      <c r="R23" s="607"/>
      <c r="S23" s="607"/>
      <c r="T23" s="607"/>
      <c r="U23" s="276"/>
      <c r="V23" s="276" t="s">
        <v>111</v>
      </c>
      <c r="W23" s="276"/>
      <c r="X23" s="608"/>
      <c r="Y23" s="608"/>
      <c r="Z23" s="608"/>
      <c r="AA23" s="609"/>
      <c r="AB23" s="276"/>
      <c r="AC23" s="276"/>
      <c r="AD23" s="276"/>
      <c r="AE23" s="294"/>
      <c r="AF23" s="300"/>
      <c r="AG23" s="303"/>
      <c r="AH23" s="217">
        <v>1</v>
      </c>
      <c r="AI23" s="217">
        <v>1</v>
      </c>
      <c r="AJ23" s="217"/>
      <c r="AK23" s="217"/>
      <c r="AL23" s="217"/>
      <c r="AM23" s="217"/>
    </row>
    <row r="24" spans="1:39" ht="16.5" customHeight="1" x14ac:dyDescent="0.25">
      <c r="A24" s="598" t="s">
        <v>570</v>
      </c>
      <c r="B24" s="599"/>
      <c r="C24" s="599"/>
      <c r="D24" s="599"/>
      <c r="E24" s="599"/>
      <c r="F24" s="599"/>
      <c r="G24" s="599"/>
      <c r="H24" s="599"/>
      <c r="I24" s="599"/>
      <c r="J24" s="599"/>
      <c r="K24" s="599"/>
      <c r="L24" s="599"/>
      <c r="M24" s="599"/>
      <c r="N24" s="599"/>
      <c r="O24" s="599"/>
      <c r="P24" s="599"/>
      <c r="Q24" s="599"/>
      <c r="R24" s="599"/>
      <c r="S24" s="599"/>
      <c r="T24" s="599"/>
      <c r="U24" s="599"/>
      <c r="V24" s="3"/>
      <c r="W24" s="3"/>
      <c r="X24" s="600" t="s">
        <v>287</v>
      </c>
      <c r="Y24" s="600"/>
      <c r="Z24" s="600"/>
      <c r="AA24" s="600"/>
      <c r="AB24" s="600"/>
      <c r="AC24" s="601">
        <f>AD39</f>
        <v>0</v>
      </c>
      <c r="AD24" s="602"/>
      <c r="AE24" s="603"/>
      <c r="AF24" s="300"/>
      <c r="AG24" s="301"/>
      <c r="AH24" s="217"/>
      <c r="AI24" s="217"/>
      <c r="AJ24" s="217"/>
      <c r="AK24" s="217"/>
      <c r="AL24" s="217"/>
      <c r="AM24" s="217"/>
    </row>
    <row r="25" spans="1:39" s="6" customFormat="1" ht="16.5" customHeight="1" x14ac:dyDescent="0.2">
      <c r="A25" s="295" t="s">
        <v>624</v>
      </c>
      <c r="B25" s="313"/>
      <c r="C25" s="313"/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621"/>
      <c r="Q25" s="621"/>
      <c r="R25" s="621"/>
      <c r="S25" s="621"/>
      <c r="T25" s="313"/>
      <c r="U25" s="313"/>
      <c r="V25" s="622"/>
      <c r="W25" s="622"/>
      <c r="X25" s="622"/>
      <c r="Y25" s="313"/>
      <c r="Z25" s="631"/>
      <c r="AA25" s="622"/>
      <c r="AB25" s="622"/>
      <c r="AC25" s="632" t="str">
        <f>IF(AI23=1,"Prio 1",IF(AI23=2,"Prio 0",IF(AI23=3,"Prio 1 unter Vorbehalt")))</f>
        <v>Prio 1</v>
      </c>
      <c r="AD25" s="633"/>
      <c r="AE25" s="634"/>
      <c r="AF25" s="314"/>
      <c r="AG25" s="315"/>
      <c r="AH25" s="316"/>
      <c r="AI25" s="316"/>
      <c r="AJ25" s="316"/>
      <c r="AK25" s="316"/>
      <c r="AL25" s="316"/>
      <c r="AM25" s="316"/>
    </row>
    <row r="26" spans="1:39" s="6" customFormat="1" ht="16.5" customHeight="1" x14ac:dyDescent="0.2">
      <c r="A26" s="296" t="s">
        <v>557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97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9"/>
      <c r="Z26" s="7"/>
      <c r="AA26" s="7"/>
      <c r="AB26" s="7"/>
      <c r="AC26" s="635"/>
      <c r="AD26" s="635"/>
      <c r="AE26" s="636"/>
      <c r="AF26" s="314"/>
      <c r="AG26" s="315"/>
      <c r="AH26" s="316"/>
      <c r="AI26" s="316"/>
      <c r="AJ26" s="316"/>
      <c r="AK26" s="316"/>
      <c r="AL26" s="316"/>
      <c r="AM26" s="316"/>
    </row>
    <row r="27" spans="1:39" ht="31.6" customHeight="1" x14ac:dyDescent="0.2">
      <c r="A27" s="637" t="s">
        <v>519</v>
      </c>
      <c r="B27" s="638"/>
      <c r="C27" s="638"/>
      <c r="D27" s="638"/>
      <c r="E27" s="638"/>
      <c r="F27" s="638"/>
      <c r="G27" s="638"/>
      <c r="H27" s="638"/>
      <c r="I27" s="638"/>
      <c r="J27" s="638"/>
      <c r="K27" s="638"/>
      <c r="L27" s="638"/>
      <c r="M27" s="638"/>
      <c r="N27" s="638"/>
      <c r="O27" s="638"/>
      <c r="P27" s="638"/>
      <c r="Q27" s="638"/>
      <c r="R27" s="638"/>
      <c r="S27" s="638"/>
      <c r="T27" s="638"/>
      <c r="U27" s="638"/>
      <c r="V27" s="638"/>
      <c r="W27" s="638"/>
      <c r="X27" s="638"/>
      <c r="Y27" s="638"/>
      <c r="Z27" s="638"/>
      <c r="AA27" s="638"/>
      <c r="AB27" s="638"/>
      <c r="AC27" s="638"/>
      <c r="AD27" s="638"/>
      <c r="AE27" s="639"/>
      <c r="AF27" s="300"/>
      <c r="AG27" s="301"/>
      <c r="AH27" s="217"/>
      <c r="AI27" s="217"/>
      <c r="AJ27" s="217"/>
      <c r="AK27" s="217"/>
      <c r="AL27" s="217"/>
      <c r="AM27" s="217"/>
    </row>
    <row r="28" spans="1:39" ht="12.1" customHeight="1" x14ac:dyDescent="0.2">
      <c r="A28" s="640"/>
      <c r="B28" s="641"/>
      <c r="C28" s="641"/>
      <c r="D28" s="641"/>
      <c r="E28" s="641"/>
      <c r="F28" s="641"/>
      <c r="G28" s="641"/>
      <c r="H28" s="641"/>
      <c r="I28" s="641"/>
      <c r="J28" s="641"/>
      <c r="K28" s="641"/>
      <c r="L28" s="641"/>
      <c r="M28" s="641"/>
      <c r="N28" s="641"/>
      <c r="O28" s="641"/>
      <c r="P28" s="641"/>
      <c r="Q28" s="641"/>
      <c r="R28" s="641"/>
      <c r="S28" s="641"/>
      <c r="T28" s="641"/>
      <c r="U28" s="641"/>
      <c r="V28" s="641"/>
      <c r="W28" s="641"/>
      <c r="X28" s="641"/>
      <c r="Y28" s="641"/>
      <c r="Z28" s="641"/>
      <c r="AA28" s="641"/>
      <c r="AB28" s="641"/>
      <c r="AC28" s="641"/>
      <c r="AD28" s="641"/>
      <c r="AE28" s="642"/>
      <c r="AF28" s="300"/>
      <c r="AG28" s="301"/>
      <c r="AH28" s="217"/>
      <c r="AI28" s="217"/>
      <c r="AJ28" s="217"/>
      <c r="AK28" s="217"/>
      <c r="AL28" s="217"/>
      <c r="AM28" s="217"/>
    </row>
    <row r="29" spans="1:39" ht="16.5" customHeight="1" x14ac:dyDescent="0.25">
      <c r="A29" s="243" t="s">
        <v>595</v>
      </c>
      <c r="B29" s="125"/>
      <c r="C29" s="125"/>
      <c r="D29" s="125"/>
      <c r="E29" s="125"/>
      <c r="F29" s="125"/>
      <c r="G29" s="125"/>
      <c r="H29" s="125"/>
      <c r="I29" s="125"/>
      <c r="J29" s="125"/>
      <c r="K29" s="623"/>
      <c r="L29" s="623"/>
      <c r="M29" s="623"/>
      <c r="N29" s="623"/>
      <c r="O29" s="623"/>
      <c r="P29" s="623"/>
      <c r="Q29" s="623"/>
      <c r="R29" s="623"/>
      <c r="S29" s="623"/>
      <c r="T29" s="623"/>
      <c r="U29" s="623"/>
      <c r="V29" s="623"/>
      <c r="W29" s="623"/>
      <c r="X29" s="148"/>
      <c r="Y29" s="148"/>
      <c r="Z29" s="148"/>
      <c r="AA29" s="148"/>
      <c r="AB29" s="149"/>
      <c r="AC29" s="126"/>
      <c r="AD29" s="150"/>
      <c r="AE29" s="236"/>
      <c r="AF29" s="300"/>
      <c r="AG29" s="301"/>
      <c r="AH29" s="301"/>
      <c r="AI29" s="301"/>
      <c r="AJ29" s="301"/>
      <c r="AK29" s="301"/>
      <c r="AL29" s="301"/>
      <c r="AM29" s="301"/>
    </row>
    <row r="30" spans="1:39" ht="16.5" customHeight="1" x14ac:dyDescent="0.2">
      <c r="A30" s="266"/>
      <c r="B30" s="267"/>
      <c r="C30" s="267"/>
      <c r="D30" s="267"/>
      <c r="E30" s="267"/>
      <c r="F30" s="267"/>
      <c r="G30" s="267"/>
      <c r="H30" s="624"/>
      <c r="I30" s="624"/>
      <c r="J30" s="624"/>
      <c r="K30" s="624"/>
      <c r="L30" s="624"/>
      <c r="M30" s="624"/>
      <c r="N30" s="624"/>
      <c r="O30" s="624"/>
      <c r="P30" s="624"/>
      <c r="Q30" s="624"/>
      <c r="R30" s="619"/>
      <c r="S30" s="619"/>
      <c r="T30" s="268"/>
      <c r="U30" s="22"/>
      <c r="V30" s="620"/>
      <c r="W30" s="620"/>
      <c r="AC30" s="148"/>
      <c r="AE30" s="155"/>
      <c r="AF30" s="300"/>
      <c r="AG30" s="301"/>
      <c r="AH30" s="301"/>
      <c r="AI30" s="301"/>
      <c r="AJ30" s="301"/>
      <c r="AK30" s="301"/>
      <c r="AL30" s="301"/>
      <c r="AM30" s="301"/>
    </row>
    <row r="31" spans="1:39" ht="18" customHeight="1" x14ac:dyDescent="0.2">
      <c r="A31" s="625" t="s">
        <v>134</v>
      </c>
      <c r="B31" s="626"/>
      <c r="C31" s="626"/>
      <c r="D31" s="626"/>
      <c r="E31" s="626"/>
      <c r="F31" s="626"/>
      <c r="G31" s="626"/>
      <c r="H31" s="626"/>
      <c r="I31" s="626"/>
      <c r="J31" s="626"/>
      <c r="K31" s="270"/>
      <c r="L31" s="645" t="s">
        <v>138</v>
      </c>
      <c r="M31" s="645"/>
      <c r="N31" s="271"/>
      <c r="O31" s="646" t="s">
        <v>140</v>
      </c>
      <c r="P31" s="646"/>
      <c r="Q31" s="647"/>
      <c r="R31" s="648" t="s">
        <v>139</v>
      </c>
      <c r="S31" s="648"/>
      <c r="T31" s="649"/>
      <c r="U31" s="271"/>
      <c r="V31" s="271"/>
      <c r="W31" s="271"/>
      <c r="X31" s="271"/>
      <c r="Y31" s="271"/>
      <c r="Z31" s="271"/>
      <c r="AA31" s="271"/>
      <c r="AB31" s="271"/>
      <c r="AC31" s="272"/>
      <c r="AD31" s="650" t="s">
        <v>121</v>
      </c>
      <c r="AE31" s="651"/>
      <c r="AF31" s="300"/>
      <c r="AG31" s="301"/>
      <c r="AH31" s="301"/>
      <c r="AI31" s="301"/>
      <c r="AJ31" s="301"/>
      <c r="AK31" s="301"/>
      <c r="AL31" s="301"/>
      <c r="AM31" s="301"/>
    </row>
    <row r="32" spans="1:39" s="125" customFormat="1" ht="23.95" customHeight="1" x14ac:dyDescent="0.2">
      <c r="A32" s="627" t="s">
        <v>537</v>
      </c>
      <c r="B32" s="628"/>
      <c r="C32" s="628"/>
      <c r="D32" s="628"/>
      <c r="E32" s="628"/>
      <c r="F32" s="628"/>
      <c r="G32" s="628"/>
      <c r="H32" s="628"/>
      <c r="I32" s="628"/>
      <c r="J32" s="628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629" t="str">
        <f>DOKU_Verk!B8</f>
        <v/>
      </c>
      <c r="V32" s="629"/>
      <c r="W32" s="629"/>
      <c r="X32" s="629"/>
      <c r="Y32" s="629"/>
      <c r="Z32" s="629"/>
      <c r="AA32" s="629"/>
      <c r="AB32" s="629"/>
      <c r="AC32" s="629"/>
      <c r="AD32" s="643">
        <f>DOKU_Verk!A16</f>
        <v>0</v>
      </c>
      <c r="AE32" s="644"/>
      <c r="AF32" s="304"/>
      <c r="AG32" s="305"/>
      <c r="AH32" s="305"/>
      <c r="AI32" s="305"/>
      <c r="AJ32" s="305"/>
      <c r="AK32" s="305"/>
      <c r="AL32" s="305"/>
      <c r="AM32" s="305"/>
    </row>
    <row r="33" spans="1:39" s="125" customFormat="1" ht="23.95" customHeight="1" x14ac:dyDescent="0.2">
      <c r="A33" s="627" t="s">
        <v>543</v>
      </c>
      <c r="B33" s="628"/>
      <c r="C33" s="628"/>
      <c r="D33" s="628"/>
      <c r="E33" s="628"/>
      <c r="F33" s="628"/>
      <c r="G33" s="628"/>
      <c r="H33" s="628"/>
      <c r="I33" s="628"/>
      <c r="J33" s="628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629" t="str">
        <f>DOKU_Verk!D8</f>
        <v/>
      </c>
      <c r="V33" s="630"/>
      <c r="W33" s="630"/>
      <c r="X33" s="630"/>
      <c r="Y33" s="630"/>
      <c r="Z33" s="630"/>
      <c r="AA33" s="630"/>
      <c r="AB33" s="630"/>
      <c r="AC33" s="630"/>
      <c r="AD33" s="643">
        <f>DOKU_Verk!B16</f>
        <v>0</v>
      </c>
      <c r="AE33" s="644"/>
      <c r="AF33" s="304"/>
      <c r="AG33" s="305"/>
      <c r="AH33" s="305"/>
      <c r="AI33" s="305"/>
      <c r="AJ33" s="305"/>
      <c r="AK33" s="305"/>
      <c r="AL33" s="305"/>
      <c r="AM33" s="305"/>
    </row>
    <row r="34" spans="1:39" s="125" customFormat="1" ht="23.95" customHeight="1" x14ac:dyDescent="0.2">
      <c r="A34" s="627" t="s">
        <v>544</v>
      </c>
      <c r="B34" s="628"/>
      <c r="C34" s="628"/>
      <c r="D34" s="628"/>
      <c r="E34" s="628"/>
      <c r="F34" s="628"/>
      <c r="G34" s="628"/>
      <c r="H34" s="628"/>
      <c r="I34" s="628"/>
      <c r="J34" s="628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629" t="str">
        <f>DOKU_Verk!F8</f>
        <v/>
      </c>
      <c r="V34" s="630"/>
      <c r="W34" s="630"/>
      <c r="X34" s="630"/>
      <c r="Y34" s="630"/>
      <c r="Z34" s="630"/>
      <c r="AA34" s="630"/>
      <c r="AB34" s="630"/>
      <c r="AC34" s="630"/>
      <c r="AD34" s="643">
        <f>DOKU_Verk!C16</f>
        <v>0</v>
      </c>
      <c r="AE34" s="644"/>
      <c r="AF34" s="304"/>
      <c r="AG34" s="305"/>
      <c r="AH34" s="305"/>
      <c r="AI34" s="305"/>
      <c r="AJ34" s="305"/>
      <c r="AK34" s="305"/>
      <c r="AL34" s="305"/>
      <c r="AM34" s="305"/>
    </row>
    <row r="35" spans="1:39" s="125" customFormat="1" ht="23.95" customHeight="1" x14ac:dyDescent="0.2">
      <c r="A35" s="627" t="s">
        <v>563</v>
      </c>
      <c r="B35" s="628"/>
      <c r="C35" s="628"/>
      <c r="D35" s="628"/>
      <c r="E35" s="628"/>
      <c r="F35" s="628"/>
      <c r="G35" s="628"/>
      <c r="H35" s="628"/>
      <c r="I35" s="628"/>
      <c r="J35" s="628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629" t="str">
        <f>DOKU_Verk!H8</f>
        <v/>
      </c>
      <c r="V35" s="630"/>
      <c r="W35" s="630"/>
      <c r="X35" s="630"/>
      <c r="Y35" s="630"/>
      <c r="Z35" s="630"/>
      <c r="AA35" s="630"/>
      <c r="AB35" s="630"/>
      <c r="AC35" s="630"/>
      <c r="AD35" s="643">
        <f>DOKU_Verk!D16</f>
        <v>0</v>
      </c>
      <c r="AE35" s="644"/>
      <c r="AF35" s="304"/>
      <c r="AG35" s="305"/>
      <c r="AH35" s="305"/>
      <c r="AI35" s="305"/>
      <c r="AJ35" s="305"/>
      <c r="AK35" s="305"/>
      <c r="AL35" s="305"/>
      <c r="AM35" s="305"/>
    </row>
    <row r="36" spans="1:39" s="125" customFormat="1" ht="23.95" customHeight="1" x14ac:dyDescent="0.2">
      <c r="A36" s="627" t="s">
        <v>553</v>
      </c>
      <c r="B36" s="628"/>
      <c r="C36" s="628"/>
      <c r="D36" s="628"/>
      <c r="E36" s="628"/>
      <c r="F36" s="628"/>
      <c r="G36" s="628"/>
      <c r="H36" s="628"/>
      <c r="I36" s="628"/>
      <c r="J36" s="628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629" t="str">
        <f>DOKU_Verk!J8</f>
        <v/>
      </c>
      <c r="V36" s="630"/>
      <c r="W36" s="630"/>
      <c r="X36" s="630"/>
      <c r="Y36" s="630"/>
      <c r="Z36" s="630"/>
      <c r="AA36" s="630"/>
      <c r="AB36" s="630"/>
      <c r="AC36" s="630"/>
      <c r="AD36" s="643">
        <f>DOKU_Verk!E16</f>
        <v>0</v>
      </c>
      <c r="AE36" s="644"/>
      <c r="AF36" s="304"/>
      <c r="AG36" s="305"/>
      <c r="AH36" s="305"/>
      <c r="AI36" s="305"/>
      <c r="AJ36" s="305"/>
      <c r="AK36" s="305"/>
      <c r="AL36" s="305"/>
      <c r="AM36" s="305"/>
    </row>
    <row r="37" spans="1:39" s="125" customFormat="1" ht="16.5" customHeight="1" x14ac:dyDescent="0.2">
      <c r="A37" s="42"/>
      <c r="B37" s="41"/>
      <c r="C37" s="41"/>
      <c r="D37" s="41"/>
      <c r="E37" s="41"/>
      <c r="F37" s="41"/>
      <c r="G37" s="41"/>
      <c r="H37" s="41"/>
      <c r="I37" s="41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3"/>
      <c r="V37" s="41"/>
      <c r="W37" s="41"/>
      <c r="X37" s="41"/>
      <c r="Y37" s="652" t="s">
        <v>35</v>
      </c>
      <c r="Z37" s="652"/>
      <c r="AA37" s="652"/>
      <c r="AB37" s="652"/>
      <c r="AC37" s="44"/>
      <c r="AD37" s="653">
        <f>SUM(AD32:AE36)</f>
        <v>0</v>
      </c>
      <c r="AE37" s="654"/>
      <c r="AF37" s="304"/>
      <c r="AG37" s="305"/>
      <c r="AH37" s="305"/>
      <c r="AI37" s="305"/>
      <c r="AJ37" s="305"/>
      <c r="AK37" s="305"/>
      <c r="AL37" s="305"/>
      <c r="AM37" s="305"/>
    </row>
    <row r="38" spans="1:39" s="125" customFormat="1" ht="36.700000000000003" customHeight="1" x14ac:dyDescent="0.2">
      <c r="A38" s="310" t="s">
        <v>133</v>
      </c>
      <c r="B38" s="274"/>
      <c r="C38" s="274"/>
      <c r="D38" s="274"/>
      <c r="E38" s="274"/>
      <c r="F38" s="274"/>
      <c r="G38" s="274"/>
      <c r="H38" s="275"/>
      <c r="I38" s="275"/>
      <c r="J38" s="275"/>
      <c r="K38" s="275"/>
      <c r="L38" s="275"/>
      <c r="M38" s="275"/>
      <c r="N38" s="275"/>
      <c r="O38" s="655" t="s">
        <v>482</v>
      </c>
      <c r="P38" s="656"/>
      <c r="Q38" s="656"/>
      <c r="R38" s="656"/>
      <c r="S38" s="656"/>
      <c r="T38" s="656"/>
      <c r="U38" s="656"/>
      <c r="V38" s="656"/>
      <c r="W38" s="656"/>
      <c r="X38" s="656"/>
      <c r="Y38" s="656"/>
      <c r="Z38" s="656"/>
      <c r="AA38" s="656"/>
      <c r="AB38" s="656"/>
      <c r="AC38" s="656"/>
      <c r="AD38" s="643">
        <f>DOKU_Verk!J16</f>
        <v>0</v>
      </c>
      <c r="AE38" s="657"/>
      <c r="AF38" s="234"/>
    </row>
    <row r="39" spans="1:39" s="125" customFormat="1" ht="23.3" customHeight="1" x14ac:dyDescent="0.2">
      <c r="A39" s="661" t="s">
        <v>559</v>
      </c>
      <c r="B39" s="662"/>
      <c r="C39" s="662"/>
      <c r="D39" s="662"/>
      <c r="E39" s="662"/>
      <c r="F39" s="662"/>
      <c r="G39" s="662"/>
      <c r="H39" s="662"/>
      <c r="I39" s="662"/>
      <c r="J39" s="662"/>
      <c r="K39" s="276"/>
      <c r="L39" s="276"/>
      <c r="M39" s="276"/>
      <c r="N39" s="276"/>
      <c r="O39" s="277"/>
      <c r="P39" s="278"/>
      <c r="Q39" s="278"/>
      <c r="R39" s="278"/>
      <c r="S39" s="278"/>
      <c r="T39" s="278"/>
      <c r="U39" s="278"/>
      <c r="V39" s="658" t="s">
        <v>36</v>
      </c>
      <c r="W39" s="658"/>
      <c r="X39" s="658"/>
      <c r="Y39" s="658"/>
      <c r="Z39" s="658"/>
      <c r="AA39" s="658"/>
      <c r="AB39" s="658"/>
      <c r="AC39" s="45"/>
      <c r="AD39" s="659">
        <f>SUM(AD37:AE38)</f>
        <v>0</v>
      </c>
      <c r="AE39" s="660"/>
      <c r="AF39" s="234"/>
    </row>
    <row r="40" spans="1:39" s="125" customFormat="1" ht="49.6" customHeight="1" x14ac:dyDescent="0.2">
      <c r="A40" s="672" t="s">
        <v>562</v>
      </c>
      <c r="B40" s="656"/>
      <c r="C40" s="656"/>
      <c r="D40" s="656"/>
      <c r="E40" s="656"/>
      <c r="F40" s="656"/>
      <c r="G40" s="656"/>
      <c r="H40" s="656"/>
      <c r="I40" s="656"/>
      <c r="J40" s="656"/>
      <c r="K40" s="656"/>
      <c r="L40" s="656"/>
      <c r="M40" s="656"/>
      <c r="N40" s="656"/>
      <c r="O40" s="656"/>
      <c r="P40" s="656"/>
      <c r="Q40" s="656"/>
      <c r="R40" s="656"/>
      <c r="S40" s="656"/>
      <c r="T40" s="656"/>
      <c r="U40" s="656"/>
      <c r="V40" s="656"/>
      <c r="W40" s="656"/>
      <c r="X40" s="656"/>
      <c r="Y40" s="656"/>
      <c r="Z40" s="656"/>
      <c r="AA40" s="656"/>
      <c r="AB40" s="656"/>
      <c r="AC40" s="656"/>
      <c r="AD40" s="656"/>
      <c r="AE40" s="673"/>
      <c r="AF40" s="234"/>
    </row>
    <row r="41" spans="1:39" ht="13.1" customHeight="1" x14ac:dyDescent="0.25">
      <c r="A41" s="16" t="s">
        <v>289</v>
      </c>
      <c r="B41" s="3"/>
      <c r="C41" s="3"/>
      <c r="D41" s="3"/>
      <c r="E41" s="3"/>
      <c r="F41" s="3"/>
      <c r="G41" s="33"/>
      <c r="H41" s="674" t="s">
        <v>116</v>
      </c>
      <c r="I41" s="675"/>
      <c r="J41" s="675"/>
      <c r="K41" s="675"/>
      <c r="L41" s="675"/>
      <c r="M41" s="675"/>
      <c r="N41" s="675"/>
      <c r="O41" s="675"/>
      <c r="P41" s="675"/>
      <c r="Q41" s="675"/>
      <c r="R41" s="675"/>
      <c r="S41" s="675"/>
      <c r="T41" s="675"/>
      <c r="U41" s="675"/>
      <c r="V41" s="675"/>
      <c r="W41" s="675"/>
      <c r="X41" s="675"/>
      <c r="Y41" s="675"/>
      <c r="Z41" s="675"/>
      <c r="AA41" s="675"/>
      <c r="AB41" s="675"/>
      <c r="AC41" s="675"/>
      <c r="AD41" s="675"/>
      <c r="AE41" s="676"/>
      <c r="AF41" s="232"/>
    </row>
    <row r="42" spans="1:39" ht="13.1" customHeight="1" x14ac:dyDescent="0.2">
      <c r="A42" s="15" t="s">
        <v>115</v>
      </c>
      <c r="B42" s="3"/>
      <c r="C42" s="3"/>
      <c r="D42" s="3"/>
      <c r="E42" s="3"/>
      <c r="F42" s="3"/>
      <c r="G42" s="666">
        <f>kostges</f>
        <v>0</v>
      </c>
      <c r="H42" s="666"/>
      <c r="I42" s="666"/>
      <c r="J42" s="667"/>
      <c r="K42" s="18"/>
      <c r="L42" s="18"/>
      <c r="M42" s="18" t="s">
        <v>117</v>
      </c>
      <c r="N42" s="18"/>
      <c r="O42" s="18"/>
      <c r="P42" s="18"/>
      <c r="Q42" s="666">
        <f>kostges/Laufzeit</f>
        <v>0</v>
      </c>
      <c r="R42" s="668"/>
      <c r="S42" s="669"/>
      <c r="T42" s="18"/>
      <c r="U42" s="18" t="s">
        <v>118</v>
      </c>
      <c r="V42" s="18"/>
      <c r="W42" s="666" t="str">
        <f>IF(kostges=0,"",SUM(kostges/TNanz))</f>
        <v/>
      </c>
      <c r="X42" s="668"/>
      <c r="Y42" s="669"/>
      <c r="Z42" s="18"/>
      <c r="AA42" s="18" t="s">
        <v>119</v>
      </c>
      <c r="AB42" s="18"/>
      <c r="AC42" s="18"/>
      <c r="AD42" s="666" t="str">
        <f>IF(kostges=0,"",SUM(kostges/TNpl/Laufzeit))</f>
        <v/>
      </c>
      <c r="AE42" s="667"/>
      <c r="AF42" s="232"/>
    </row>
    <row r="43" spans="1:39" ht="13.1" customHeight="1" x14ac:dyDescent="0.2">
      <c r="A43" s="96" t="s">
        <v>533</v>
      </c>
      <c r="B43" s="3"/>
      <c r="C43" s="3"/>
      <c r="D43" s="3"/>
      <c r="E43" s="3"/>
      <c r="F43" s="3"/>
      <c r="G43" s="666">
        <f>aktivkofi</f>
        <v>0</v>
      </c>
      <c r="H43" s="666"/>
      <c r="I43" s="666"/>
      <c r="J43" s="667"/>
      <c r="K43" s="18"/>
      <c r="L43" s="18"/>
      <c r="M43" s="18" t="s">
        <v>117</v>
      </c>
      <c r="N43" s="18"/>
      <c r="O43" s="18"/>
      <c r="P43" s="18"/>
      <c r="Q43" s="666">
        <f>aktivkofi/Laufzeit</f>
        <v>0</v>
      </c>
      <c r="R43" s="668"/>
      <c r="S43" s="669"/>
      <c r="T43" s="18"/>
      <c r="U43" s="18" t="s">
        <v>118</v>
      </c>
      <c r="V43" s="18"/>
      <c r="W43" s="670" t="str">
        <f>IF(aktivkofi=0,"",SUM(aktivkofi/TNanz))</f>
        <v/>
      </c>
      <c r="X43" s="670"/>
      <c r="Y43" s="671"/>
      <c r="Z43" s="265"/>
      <c r="AA43" s="18" t="s">
        <v>119</v>
      </c>
      <c r="AB43" s="18"/>
      <c r="AC43" s="18"/>
      <c r="AD43" s="666" t="str">
        <f>IF(aktivkofi=0,"",SUM(aktivkofi/TNpl/Laufzeit))</f>
        <v/>
      </c>
      <c r="AE43" s="667"/>
      <c r="AF43" s="232"/>
    </row>
    <row r="44" spans="1:39" ht="13.1" customHeight="1" x14ac:dyDescent="0.2">
      <c r="A44" s="96" t="s">
        <v>534</v>
      </c>
      <c r="B44" s="3"/>
      <c r="C44" s="3"/>
      <c r="D44" s="3"/>
      <c r="E44" s="3"/>
      <c r="F44" s="3"/>
      <c r="G44" s="666">
        <f>entgeltTNges</f>
        <v>0</v>
      </c>
      <c r="H44" s="668"/>
      <c r="I44" s="668"/>
      <c r="J44" s="669"/>
      <c r="K44" s="18"/>
      <c r="L44" s="18"/>
      <c r="M44" s="18" t="s">
        <v>117</v>
      </c>
      <c r="N44" s="18"/>
      <c r="O44" s="18"/>
      <c r="P44" s="18"/>
      <c r="Q44" s="666">
        <f>entgeltTNges/Laufzeit</f>
        <v>0</v>
      </c>
      <c r="R44" s="668"/>
      <c r="S44" s="669"/>
      <c r="T44" s="18"/>
      <c r="U44" s="18" t="s">
        <v>118</v>
      </c>
      <c r="V44" s="18"/>
      <c r="W44" s="670" t="str">
        <f>IF(entgeltTNges=0,"",SUM(entgeltTNges/TNanz))</f>
        <v/>
      </c>
      <c r="X44" s="670"/>
      <c r="Y44" s="671"/>
      <c r="Z44" s="265"/>
      <c r="AA44" s="18" t="s">
        <v>119</v>
      </c>
      <c r="AB44" s="18"/>
      <c r="AC44" s="18"/>
      <c r="AD44" s="666" t="str">
        <f>IF(entgeltTNges=0,"",SUM(entgeltTNges/TNpl/Laufzeit))</f>
        <v/>
      </c>
      <c r="AE44" s="667"/>
      <c r="AF44" s="232"/>
    </row>
    <row r="45" spans="1:39" ht="17.350000000000001" customHeight="1" x14ac:dyDescent="0.25">
      <c r="A45" s="17" t="s">
        <v>128</v>
      </c>
      <c r="H45" s="224" t="s">
        <v>129</v>
      </c>
      <c r="I45" s="224"/>
      <c r="J45" s="224"/>
      <c r="K45" s="681">
        <v>2026</v>
      </c>
      <c r="L45" s="682"/>
      <c r="M45" s="682"/>
      <c r="N45" s="682"/>
      <c r="O45" s="224"/>
      <c r="P45" s="683">
        <v>2027</v>
      </c>
      <c r="Q45" s="684"/>
      <c r="R45" s="684"/>
      <c r="S45" s="684"/>
      <c r="T45" s="224"/>
      <c r="U45" s="681"/>
      <c r="V45" s="682"/>
      <c r="W45" s="682"/>
      <c r="X45" s="226"/>
      <c r="Y45" s="681"/>
      <c r="Z45" s="682"/>
      <c r="AA45" s="682"/>
      <c r="AB45" s="91"/>
      <c r="AC45" s="224"/>
      <c r="AD45" s="224"/>
      <c r="AE45" s="97"/>
      <c r="AF45" s="232"/>
    </row>
    <row r="46" spans="1:39" ht="18" customHeight="1" x14ac:dyDescent="0.2">
      <c r="A46" s="158" t="s">
        <v>536</v>
      </c>
      <c r="E46" s="685">
        <f>kostges</f>
        <v>0</v>
      </c>
      <c r="F46" s="686"/>
      <c r="G46" s="686"/>
      <c r="H46" s="686"/>
      <c r="I46" s="687"/>
      <c r="J46" s="225"/>
      <c r="K46" s="663">
        <f>Kost1jahr</f>
        <v>0</v>
      </c>
      <c r="L46" s="664"/>
      <c r="M46" s="664"/>
      <c r="N46" s="665"/>
      <c r="P46" s="663">
        <f>Kost2jahr</f>
        <v>0</v>
      </c>
      <c r="Q46" s="664"/>
      <c r="R46" s="664"/>
      <c r="S46" s="665"/>
      <c r="T46" s="225"/>
      <c r="U46" s="678" t="s">
        <v>535</v>
      </c>
      <c r="V46" s="679"/>
      <c r="W46" s="680"/>
      <c r="X46" s="225"/>
      <c r="Y46" s="677"/>
      <c r="Z46" s="677"/>
      <c r="AA46" s="677"/>
      <c r="AE46" s="155"/>
      <c r="AF46" s="232"/>
    </row>
    <row r="47" spans="1:39" ht="13.1" customHeight="1" x14ac:dyDescent="0.2">
      <c r="A47" s="158" t="s">
        <v>621</v>
      </c>
      <c r="E47" s="688">
        <f>MSAGDges</f>
        <v>0</v>
      </c>
      <c r="F47" s="689"/>
      <c r="G47" s="689"/>
      <c r="H47" s="689"/>
      <c r="I47" s="689"/>
      <c r="J47" s="225"/>
      <c r="K47" s="688">
        <f>msagd1jahr</f>
        <v>0</v>
      </c>
      <c r="L47" s="690"/>
      <c r="M47" s="690"/>
      <c r="N47" s="690"/>
      <c r="O47" s="225"/>
      <c r="P47" s="688">
        <f>msagd2jahr</f>
        <v>0</v>
      </c>
      <c r="Q47" s="689"/>
      <c r="R47" s="689"/>
      <c r="S47" s="689"/>
      <c r="T47" s="225"/>
      <c r="U47" s="694" t="str">
        <f>IF(MSAGDges=0,"",SUM(MSAGDges/kostges))</f>
        <v/>
      </c>
      <c r="V47" s="695"/>
      <c r="W47" s="695"/>
      <c r="X47" s="225"/>
      <c r="Y47" s="677"/>
      <c r="Z47" s="693"/>
      <c r="AA47" s="693"/>
      <c r="AE47" s="155"/>
      <c r="AF47" s="232"/>
    </row>
    <row r="48" spans="1:39" ht="13.1" customHeight="1" x14ac:dyDescent="0.2">
      <c r="A48" s="158" t="s">
        <v>565</v>
      </c>
      <c r="E48" s="688">
        <f>andlandges</f>
        <v>0</v>
      </c>
      <c r="F48" s="689"/>
      <c r="G48" s="689"/>
      <c r="H48" s="689"/>
      <c r="I48" s="689"/>
      <c r="J48" s="225"/>
      <c r="K48" s="688">
        <f>andland1jahr</f>
        <v>0</v>
      </c>
      <c r="L48" s="690"/>
      <c r="M48" s="690"/>
      <c r="N48" s="690"/>
      <c r="O48" s="225"/>
      <c r="P48" s="688">
        <f>andland2jahr</f>
        <v>0</v>
      </c>
      <c r="Q48" s="689"/>
      <c r="R48" s="689"/>
      <c r="S48" s="689"/>
      <c r="T48" s="225"/>
      <c r="U48" s="694" t="str">
        <f>IF(andlandges=0,"",SUM(andlandges/kostges))</f>
        <v/>
      </c>
      <c r="V48" s="695"/>
      <c r="W48" s="695"/>
      <c r="X48" s="225"/>
      <c r="Y48" s="677"/>
      <c r="Z48" s="693"/>
      <c r="AA48" s="693"/>
      <c r="AE48" s="155"/>
      <c r="AF48" s="232"/>
    </row>
    <row r="49" spans="1:32" ht="13.1" customHeight="1" x14ac:dyDescent="0.2">
      <c r="A49" s="158" t="s">
        <v>566</v>
      </c>
      <c r="E49" s="688">
        <f>komges</f>
        <v>0</v>
      </c>
      <c r="F49" s="689"/>
      <c r="G49" s="689"/>
      <c r="H49" s="689"/>
      <c r="I49" s="689"/>
      <c r="J49" s="225"/>
      <c r="K49" s="688">
        <f>kom1jahr</f>
        <v>0</v>
      </c>
      <c r="L49" s="690"/>
      <c r="M49" s="690"/>
      <c r="N49" s="690"/>
      <c r="O49" s="225"/>
      <c r="P49" s="691">
        <f>kom2jahr</f>
        <v>0</v>
      </c>
      <c r="Q49" s="689"/>
      <c r="R49" s="689"/>
      <c r="S49" s="689"/>
      <c r="T49" s="225"/>
      <c r="U49" s="694" t="str">
        <f>IF(komges=0,"",SUM(komges/kostges))</f>
        <v/>
      </c>
      <c r="V49" s="695"/>
      <c r="W49" s="695"/>
      <c r="X49" s="227"/>
      <c r="Y49" s="692"/>
      <c r="Z49" s="693"/>
      <c r="AA49" s="693"/>
      <c r="AE49" s="155"/>
      <c r="AF49" s="232"/>
    </row>
    <row r="50" spans="1:32" ht="13.1" customHeight="1" x14ac:dyDescent="0.2">
      <c r="A50" s="159" t="s">
        <v>567</v>
      </c>
      <c r="E50" s="688">
        <f>SgbIIges</f>
        <v>0</v>
      </c>
      <c r="F50" s="689"/>
      <c r="G50" s="689"/>
      <c r="H50" s="689"/>
      <c r="I50" s="689"/>
      <c r="J50" s="225"/>
      <c r="K50" s="688">
        <f>sgbII1jahr</f>
        <v>0</v>
      </c>
      <c r="L50" s="690"/>
      <c r="M50" s="690"/>
      <c r="N50" s="690"/>
      <c r="O50" s="225"/>
      <c r="P50" s="691">
        <f>sgbII2jahr</f>
        <v>0</v>
      </c>
      <c r="Q50" s="689"/>
      <c r="R50" s="689"/>
      <c r="S50" s="689"/>
      <c r="T50" s="225"/>
      <c r="U50" s="694" t="str">
        <f>IF(SgbIIges=0,"",SUM(SgbIIges/kostges))</f>
        <v/>
      </c>
      <c r="V50" s="695"/>
      <c r="W50" s="695"/>
      <c r="X50" s="227"/>
      <c r="Y50" s="692"/>
      <c r="Z50" s="693"/>
      <c r="AA50" s="693"/>
      <c r="AE50" s="155"/>
      <c r="AF50" s="232"/>
    </row>
    <row r="51" spans="1:32" x14ac:dyDescent="0.2">
      <c r="A51" s="160"/>
      <c r="B51" s="223"/>
      <c r="C51" s="223"/>
      <c r="D51" s="223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223"/>
      <c r="AC51" s="140"/>
      <c r="AD51" s="140"/>
      <c r="AE51" s="242"/>
      <c r="AF51" s="232"/>
    </row>
    <row r="52" spans="1:32" x14ac:dyDescent="0.2">
      <c r="AF52" s="232"/>
    </row>
    <row r="53" spans="1:32" x14ac:dyDescent="0.2">
      <c r="AF53" s="232"/>
    </row>
    <row r="54" spans="1:32" x14ac:dyDescent="0.2">
      <c r="AF54" s="232"/>
    </row>
    <row r="55" spans="1:32" x14ac:dyDescent="0.2">
      <c r="AF55" s="232"/>
    </row>
    <row r="56" spans="1:32" x14ac:dyDescent="0.2">
      <c r="AF56" s="232"/>
    </row>
    <row r="57" spans="1:32" x14ac:dyDescent="0.2">
      <c r="AF57" s="232"/>
    </row>
    <row r="58" spans="1:32" x14ac:dyDescent="0.2">
      <c r="AF58" s="232"/>
    </row>
    <row r="59" spans="1:32" x14ac:dyDescent="0.2">
      <c r="AF59" s="232"/>
    </row>
    <row r="60" spans="1:32" x14ac:dyDescent="0.2">
      <c r="AF60" s="232"/>
    </row>
    <row r="61" spans="1:32" x14ac:dyDescent="0.2">
      <c r="AF61" s="232"/>
    </row>
    <row r="62" spans="1:32" x14ac:dyDescent="0.2">
      <c r="AF62" s="232"/>
    </row>
    <row r="63" spans="1:32" x14ac:dyDescent="0.2">
      <c r="AF63" s="232"/>
    </row>
    <row r="64" spans="1:32" x14ac:dyDescent="0.2">
      <c r="AF64" s="232"/>
    </row>
    <row r="65" spans="32:32" x14ac:dyDescent="0.2">
      <c r="AF65" s="232"/>
    </row>
    <row r="66" spans="32:32" x14ac:dyDescent="0.2">
      <c r="AF66" s="232"/>
    </row>
    <row r="67" spans="32:32" x14ac:dyDescent="0.2">
      <c r="AF67" s="232"/>
    </row>
    <row r="68" spans="32:32" x14ac:dyDescent="0.2">
      <c r="AF68" s="232"/>
    </row>
    <row r="69" spans="32:32" x14ac:dyDescent="0.2">
      <c r="AF69" s="232"/>
    </row>
    <row r="70" spans="32:32" x14ac:dyDescent="0.2">
      <c r="AF70" s="232"/>
    </row>
    <row r="71" spans="32:32" x14ac:dyDescent="0.2">
      <c r="AF71" s="232"/>
    </row>
    <row r="72" spans="32:32" x14ac:dyDescent="0.2">
      <c r="AF72" s="232"/>
    </row>
    <row r="73" spans="32:32" x14ac:dyDescent="0.2">
      <c r="AF73" s="232"/>
    </row>
    <row r="74" spans="32:32" x14ac:dyDescent="0.2">
      <c r="AF74" s="232"/>
    </row>
    <row r="75" spans="32:32" x14ac:dyDescent="0.2">
      <c r="AF75" s="232"/>
    </row>
    <row r="76" spans="32:32" x14ac:dyDescent="0.2">
      <c r="AF76" s="232"/>
    </row>
    <row r="77" spans="32:32" x14ac:dyDescent="0.2">
      <c r="AF77" s="232"/>
    </row>
    <row r="78" spans="32:32" x14ac:dyDescent="0.2">
      <c r="AF78" s="232"/>
    </row>
    <row r="79" spans="32:32" x14ac:dyDescent="0.2">
      <c r="AF79" s="232"/>
    </row>
    <row r="80" spans="32:32" x14ac:dyDescent="0.2">
      <c r="AF80" s="232"/>
    </row>
    <row r="81" spans="32:32" x14ac:dyDescent="0.2">
      <c r="AF81" s="232"/>
    </row>
    <row r="82" spans="32:32" x14ac:dyDescent="0.2">
      <c r="AF82" s="232"/>
    </row>
    <row r="83" spans="32:32" x14ac:dyDescent="0.2">
      <c r="AF83" s="232"/>
    </row>
    <row r="84" spans="32:32" x14ac:dyDescent="0.2">
      <c r="AF84" s="232"/>
    </row>
    <row r="85" spans="32:32" x14ac:dyDescent="0.2">
      <c r="AF85" s="232"/>
    </row>
    <row r="86" spans="32:32" x14ac:dyDescent="0.2">
      <c r="AF86" s="232"/>
    </row>
    <row r="87" spans="32:32" x14ac:dyDescent="0.2">
      <c r="AF87" s="232"/>
    </row>
    <row r="88" spans="32:32" x14ac:dyDescent="0.2">
      <c r="AF88" s="232"/>
    </row>
    <row r="89" spans="32:32" x14ac:dyDescent="0.2">
      <c r="AF89" s="232"/>
    </row>
    <row r="90" spans="32:32" x14ac:dyDescent="0.2">
      <c r="AF90" s="232"/>
    </row>
    <row r="91" spans="32:32" x14ac:dyDescent="0.2">
      <c r="AF91" s="232"/>
    </row>
    <row r="92" spans="32:32" x14ac:dyDescent="0.2">
      <c r="AF92" s="232"/>
    </row>
    <row r="93" spans="32:32" x14ac:dyDescent="0.2">
      <c r="AF93" s="232"/>
    </row>
    <row r="94" spans="32:32" x14ac:dyDescent="0.2">
      <c r="AF94" s="232"/>
    </row>
    <row r="95" spans="32:32" x14ac:dyDescent="0.2">
      <c r="AF95" s="232"/>
    </row>
    <row r="96" spans="32:32" x14ac:dyDescent="0.2">
      <c r="AF96" s="232"/>
    </row>
    <row r="97" spans="32:32" x14ac:dyDescent="0.2">
      <c r="AF97" s="232"/>
    </row>
    <row r="98" spans="32:32" x14ac:dyDescent="0.2">
      <c r="AF98" s="232"/>
    </row>
    <row r="99" spans="32:32" x14ac:dyDescent="0.2">
      <c r="AF99" s="232"/>
    </row>
    <row r="100" spans="32:32" x14ac:dyDescent="0.2">
      <c r="AF100" s="232"/>
    </row>
    <row r="101" spans="32:32" x14ac:dyDescent="0.2">
      <c r="AF101" s="232"/>
    </row>
    <row r="102" spans="32:32" x14ac:dyDescent="0.2">
      <c r="AF102" s="232"/>
    </row>
    <row r="103" spans="32:32" x14ac:dyDescent="0.2">
      <c r="AF103" s="232"/>
    </row>
    <row r="104" spans="32:32" x14ac:dyDescent="0.2">
      <c r="AF104" s="232"/>
    </row>
    <row r="105" spans="32:32" x14ac:dyDescent="0.2">
      <c r="AF105" s="232"/>
    </row>
    <row r="106" spans="32:32" x14ac:dyDescent="0.2">
      <c r="AF106" s="232"/>
    </row>
    <row r="107" spans="32:32" x14ac:dyDescent="0.2">
      <c r="AF107" s="232"/>
    </row>
    <row r="108" spans="32:32" x14ac:dyDescent="0.2">
      <c r="AF108" s="232"/>
    </row>
    <row r="109" spans="32:32" x14ac:dyDescent="0.2">
      <c r="AF109" s="232"/>
    </row>
    <row r="110" spans="32:32" x14ac:dyDescent="0.2">
      <c r="AF110" s="232"/>
    </row>
    <row r="111" spans="32:32" x14ac:dyDescent="0.2">
      <c r="AF111" s="232"/>
    </row>
    <row r="112" spans="32:32" x14ac:dyDescent="0.2">
      <c r="AF112" s="232"/>
    </row>
    <row r="113" spans="32:32" x14ac:dyDescent="0.2">
      <c r="AF113" s="232"/>
    </row>
    <row r="114" spans="32:32" x14ac:dyDescent="0.2">
      <c r="AF114" s="232"/>
    </row>
    <row r="115" spans="32:32" x14ac:dyDescent="0.2">
      <c r="AF115" s="232"/>
    </row>
    <row r="116" spans="32:32" x14ac:dyDescent="0.2">
      <c r="AF116" s="232"/>
    </row>
    <row r="117" spans="32:32" x14ac:dyDescent="0.2">
      <c r="AF117" s="232"/>
    </row>
    <row r="118" spans="32:32" x14ac:dyDescent="0.2">
      <c r="AF118" s="232"/>
    </row>
    <row r="119" spans="32:32" x14ac:dyDescent="0.2">
      <c r="AF119" s="232"/>
    </row>
    <row r="120" spans="32:32" x14ac:dyDescent="0.2">
      <c r="AF120" s="232"/>
    </row>
    <row r="121" spans="32:32" x14ac:dyDescent="0.2">
      <c r="AF121" s="232"/>
    </row>
    <row r="122" spans="32:32" x14ac:dyDescent="0.2">
      <c r="AF122" s="232"/>
    </row>
    <row r="123" spans="32:32" x14ac:dyDescent="0.2">
      <c r="AF123" s="232"/>
    </row>
    <row r="124" spans="32:32" x14ac:dyDescent="0.2">
      <c r="AF124" s="232"/>
    </row>
    <row r="125" spans="32:32" x14ac:dyDescent="0.2">
      <c r="AF125" s="232"/>
    </row>
    <row r="126" spans="32:32" x14ac:dyDescent="0.2">
      <c r="AF126" s="232"/>
    </row>
    <row r="127" spans="32:32" x14ac:dyDescent="0.2">
      <c r="AF127" s="232"/>
    </row>
    <row r="128" spans="32:32" x14ac:dyDescent="0.2">
      <c r="AF128" s="232"/>
    </row>
    <row r="129" spans="32:32" x14ac:dyDescent="0.2">
      <c r="AF129" s="232"/>
    </row>
    <row r="130" spans="32:32" x14ac:dyDescent="0.2">
      <c r="AF130" s="232"/>
    </row>
    <row r="131" spans="32:32" x14ac:dyDescent="0.2">
      <c r="AF131" s="232"/>
    </row>
    <row r="132" spans="32:32" x14ac:dyDescent="0.2">
      <c r="AF132" s="232"/>
    </row>
    <row r="133" spans="32:32" x14ac:dyDescent="0.2">
      <c r="AF133" s="232"/>
    </row>
    <row r="134" spans="32:32" x14ac:dyDescent="0.2">
      <c r="AF134" s="232"/>
    </row>
    <row r="135" spans="32:32" x14ac:dyDescent="0.2">
      <c r="AF135" s="232"/>
    </row>
    <row r="136" spans="32:32" x14ac:dyDescent="0.2">
      <c r="AF136" s="232"/>
    </row>
    <row r="137" spans="32:32" x14ac:dyDescent="0.2">
      <c r="AF137" s="232"/>
    </row>
    <row r="138" spans="32:32" x14ac:dyDescent="0.2">
      <c r="AF138" s="232"/>
    </row>
    <row r="139" spans="32:32" x14ac:dyDescent="0.2">
      <c r="AF139" s="232"/>
    </row>
    <row r="140" spans="32:32" x14ac:dyDescent="0.2">
      <c r="AF140" s="232"/>
    </row>
    <row r="141" spans="32:32" x14ac:dyDescent="0.2">
      <c r="AF141" s="232"/>
    </row>
    <row r="142" spans="32:32" x14ac:dyDescent="0.2">
      <c r="AF142" s="232"/>
    </row>
    <row r="143" spans="32:32" x14ac:dyDescent="0.2">
      <c r="AF143" s="232"/>
    </row>
    <row r="144" spans="32:32" x14ac:dyDescent="0.2">
      <c r="AF144" s="232"/>
    </row>
    <row r="145" spans="32:32" x14ac:dyDescent="0.2">
      <c r="AF145" s="232"/>
    </row>
    <row r="146" spans="32:32" x14ac:dyDescent="0.2">
      <c r="AF146" s="232"/>
    </row>
    <row r="147" spans="32:32" x14ac:dyDescent="0.2">
      <c r="AF147" s="232"/>
    </row>
    <row r="148" spans="32:32" x14ac:dyDescent="0.2">
      <c r="AF148" s="232"/>
    </row>
    <row r="149" spans="32:32" x14ac:dyDescent="0.2">
      <c r="AF149" s="232"/>
    </row>
    <row r="150" spans="32:32" x14ac:dyDescent="0.2">
      <c r="AF150" s="232"/>
    </row>
    <row r="151" spans="32:32" x14ac:dyDescent="0.2">
      <c r="AF151" s="232"/>
    </row>
    <row r="152" spans="32:32" x14ac:dyDescent="0.2">
      <c r="AF152" s="232"/>
    </row>
    <row r="153" spans="32:32" x14ac:dyDescent="0.2">
      <c r="AF153" s="232"/>
    </row>
    <row r="154" spans="32:32" x14ac:dyDescent="0.2">
      <c r="AF154" s="232"/>
    </row>
    <row r="155" spans="32:32" x14ac:dyDescent="0.2">
      <c r="AF155" s="232"/>
    </row>
    <row r="156" spans="32:32" x14ac:dyDescent="0.2">
      <c r="AF156" s="232"/>
    </row>
    <row r="157" spans="32:32" x14ac:dyDescent="0.2">
      <c r="AF157" s="232"/>
    </row>
    <row r="158" spans="32:32" x14ac:dyDescent="0.2">
      <c r="AF158" s="232"/>
    </row>
    <row r="159" spans="32:32" x14ac:dyDescent="0.2">
      <c r="AF159" s="232"/>
    </row>
    <row r="160" spans="32:32" x14ac:dyDescent="0.2">
      <c r="AF160" s="232"/>
    </row>
    <row r="161" spans="32:32" x14ac:dyDescent="0.2">
      <c r="AF161" s="232"/>
    </row>
    <row r="162" spans="32:32" x14ac:dyDescent="0.2">
      <c r="AF162" s="232"/>
    </row>
    <row r="163" spans="32:32" x14ac:dyDescent="0.2">
      <c r="AF163" s="232"/>
    </row>
    <row r="164" spans="32:32" x14ac:dyDescent="0.2">
      <c r="AF164" s="232"/>
    </row>
    <row r="165" spans="32:32" x14ac:dyDescent="0.2">
      <c r="AF165" s="232"/>
    </row>
    <row r="166" spans="32:32" x14ac:dyDescent="0.2">
      <c r="AF166" s="232"/>
    </row>
    <row r="167" spans="32:32" x14ac:dyDescent="0.2">
      <c r="AF167" s="232"/>
    </row>
    <row r="168" spans="32:32" x14ac:dyDescent="0.2">
      <c r="AF168" s="232"/>
    </row>
    <row r="169" spans="32:32" x14ac:dyDescent="0.2">
      <c r="AF169" s="232"/>
    </row>
    <row r="170" spans="32:32" x14ac:dyDescent="0.2">
      <c r="AF170" s="232"/>
    </row>
    <row r="171" spans="32:32" x14ac:dyDescent="0.2">
      <c r="AF171" s="232"/>
    </row>
    <row r="172" spans="32:32" x14ac:dyDescent="0.2">
      <c r="AF172" s="232"/>
    </row>
    <row r="173" spans="32:32" x14ac:dyDescent="0.2">
      <c r="AF173" s="232"/>
    </row>
    <row r="174" spans="32:32" x14ac:dyDescent="0.2">
      <c r="AF174" s="232"/>
    </row>
    <row r="175" spans="32:32" x14ac:dyDescent="0.2">
      <c r="AF175" s="232"/>
    </row>
    <row r="176" spans="32:32" x14ac:dyDescent="0.2">
      <c r="AF176" s="232"/>
    </row>
    <row r="177" spans="32:32" x14ac:dyDescent="0.2">
      <c r="AF177" s="232"/>
    </row>
    <row r="178" spans="32:32" x14ac:dyDescent="0.2">
      <c r="AF178" s="232"/>
    </row>
    <row r="179" spans="32:32" x14ac:dyDescent="0.2">
      <c r="AF179" s="232"/>
    </row>
    <row r="180" spans="32:32" x14ac:dyDescent="0.2">
      <c r="AF180" s="232"/>
    </row>
    <row r="181" spans="32:32" x14ac:dyDescent="0.2">
      <c r="AF181" s="232"/>
    </row>
    <row r="182" spans="32:32" x14ac:dyDescent="0.2">
      <c r="AF182" s="232"/>
    </row>
    <row r="183" spans="32:32" x14ac:dyDescent="0.2">
      <c r="AF183" s="232"/>
    </row>
    <row r="184" spans="32:32" x14ac:dyDescent="0.2">
      <c r="AF184" s="232"/>
    </row>
    <row r="185" spans="32:32" x14ac:dyDescent="0.2">
      <c r="AF185" s="232"/>
    </row>
    <row r="186" spans="32:32" x14ac:dyDescent="0.2">
      <c r="AF186" s="232"/>
    </row>
    <row r="187" spans="32:32" x14ac:dyDescent="0.2">
      <c r="AF187" s="232"/>
    </row>
    <row r="188" spans="32:32" x14ac:dyDescent="0.2">
      <c r="AF188" s="232"/>
    </row>
    <row r="189" spans="32:32" x14ac:dyDescent="0.2">
      <c r="AF189" s="232"/>
    </row>
    <row r="190" spans="32:32" x14ac:dyDescent="0.2">
      <c r="AF190" s="232"/>
    </row>
    <row r="191" spans="32:32" x14ac:dyDescent="0.2">
      <c r="AF191" s="232"/>
    </row>
    <row r="192" spans="32:32" x14ac:dyDescent="0.2">
      <c r="AF192" s="232"/>
    </row>
    <row r="193" spans="32:32" x14ac:dyDescent="0.2">
      <c r="AF193" s="232"/>
    </row>
    <row r="194" spans="32:32" x14ac:dyDescent="0.2">
      <c r="AF194" s="232"/>
    </row>
    <row r="195" spans="32:32" x14ac:dyDescent="0.2">
      <c r="AF195" s="232"/>
    </row>
    <row r="196" spans="32:32" x14ac:dyDescent="0.2">
      <c r="AF196" s="232"/>
    </row>
    <row r="197" spans="32:32" x14ac:dyDescent="0.2">
      <c r="AF197" s="232"/>
    </row>
    <row r="198" spans="32:32" x14ac:dyDescent="0.2">
      <c r="AF198" s="232"/>
    </row>
    <row r="199" spans="32:32" x14ac:dyDescent="0.2">
      <c r="AF199" s="232"/>
    </row>
    <row r="200" spans="32:32" x14ac:dyDescent="0.2">
      <c r="AF200" s="232"/>
    </row>
    <row r="201" spans="32:32" x14ac:dyDescent="0.2">
      <c r="AF201" s="232"/>
    </row>
    <row r="202" spans="32:32" x14ac:dyDescent="0.2">
      <c r="AF202" s="232"/>
    </row>
    <row r="203" spans="32:32" x14ac:dyDescent="0.2">
      <c r="AF203" s="232"/>
    </row>
    <row r="204" spans="32:32" x14ac:dyDescent="0.2">
      <c r="AF204" s="232"/>
    </row>
    <row r="205" spans="32:32" x14ac:dyDescent="0.2">
      <c r="AF205" s="232"/>
    </row>
    <row r="206" spans="32:32" x14ac:dyDescent="0.2">
      <c r="AF206" s="232"/>
    </row>
    <row r="207" spans="32:32" x14ac:dyDescent="0.2">
      <c r="AF207" s="232"/>
    </row>
    <row r="208" spans="32:32" x14ac:dyDescent="0.2">
      <c r="AF208" s="232"/>
    </row>
    <row r="209" spans="32:32" x14ac:dyDescent="0.2">
      <c r="AF209" s="232"/>
    </row>
    <row r="210" spans="32:32" x14ac:dyDescent="0.2">
      <c r="AF210" s="232"/>
    </row>
    <row r="211" spans="32:32" x14ac:dyDescent="0.2">
      <c r="AF211" s="232"/>
    </row>
    <row r="212" spans="32:32" x14ac:dyDescent="0.2">
      <c r="AF212" s="232"/>
    </row>
    <row r="213" spans="32:32" x14ac:dyDescent="0.2">
      <c r="AF213" s="232"/>
    </row>
    <row r="214" spans="32:32" x14ac:dyDescent="0.2">
      <c r="AF214" s="232"/>
    </row>
    <row r="215" spans="32:32" x14ac:dyDescent="0.2">
      <c r="AF215" s="232"/>
    </row>
    <row r="216" spans="32:32" x14ac:dyDescent="0.2">
      <c r="AF216" s="232"/>
    </row>
    <row r="217" spans="32:32" x14ac:dyDescent="0.2">
      <c r="AF217" s="232"/>
    </row>
    <row r="218" spans="32:32" x14ac:dyDescent="0.2">
      <c r="AF218" s="232"/>
    </row>
    <row r="219" spans="32:32" x14ac:dyDescent="0.2">
      <c r="AF219" s="232"/>
    </row>
    <row r="220" spans="32:32" x14ac:dyDescent="0.2">
      <c r="AF220" s="232"/>
    </row>
    <row r="221" spans="32:32" x14ac:dyDescent="0.2">
      <c r="AF221" s="232"/>
    </row>
    <row r="222" spans="32:32" x14ac:dyDescent="0.2">
      <c r="AF222" s="232"/>
    </row>
    <row r="223" spans="32:32" x14ac:dyDescent="0.2">
      <c r="AF223" s="232"/>
    </row>
    <row r="224" spans="32:32" x14ac:dyDescent="0.2">
      <c r="AF224" s="232"/>
    </row>
    <row r="225" spans="32:32" x14ac:dyDescent="0.2">
      <c r="AF225" s="232"/>
    </row>
    <row r="226" spans="32:32" x14ac:dyDescent="0.2">
      <c r="AF226" s="232"/>
    </row>
    <row r="227" spans="32:32" x14ac:dyDescent="0.2">
      <c r="AF227" s="232"/>
    </row>
    <row r="228" spans="32:32" x14ac:dyDescent="0.2">
      <c r="AF228" s="232"/>
    </row>
    <row r="229" spans="32:32" x14ac:dyDescent="0.2">
      <c r="AF229" s="232"/>
    </row>
    <row r="230" spans="32:32" x14ac:dyDescent="0.2">
      <c r="AF230" s="232"/>
    </row>
    <row r="231" spans="32:32" x14ac:dyDescent="0.2">
      <c r="AF231" s="232"/>
    </row>
    <row r="232" spans="32:32" x14ac:dyDescent="0.2">
      <c r="AF232" s="232"/>
    </row>
    <row r="233" spans="32:32" x14ac:dyDescent="0.2">
      <c r="AF233" s="232"/>
    </row>
    <row r="234" spans="32:32" x14ac:dyDescent="0.2">
      <c r="AF234" s="232"/>
    </row>
    <row r="235" spans="32:32" x14ac:dyDescent="0.2">
      <c r="AF235" s="232"/>
    </row>
    <row r="236" spans="32:32" x14ac:dyDescent="0.2">
      <c r="AF236" s="232"/>
    </row>
    <row r="237" spans="32:32" x14ac:dyDescent="0.2">
      <c r="AF237" s="232"/>
    </row>
    <row r="238" spans="32:32" x14ac:dyDescent="0.2">
      <c r="AF238" s="232"/>
    </row>
    <row r="239" spans="32:32" x14ac:dyDescent="0.2">
      <c r="AF239" s="232"/>
    </row>
    <row r="240" spans="32:32" x14ac:dyDescent="0.2">
      <c r="AF240" s="232"/>
    </row>
    <row r="241" spans="32:32" x14ac:dyDescent="0.2">
      <c r="AF241" s="232"/>
    </row>
    <row r="242" spans="32:32" x14ac:dyDescent="0.2">
      <c r="AF242" s="232"/>
    </row>
    <row r="243" spans="32:32" x14ac:dyDescent="0.2">
      <c r="AF243" s="232"/>
    </row>
    <row r="244" spans="32:32" x14ac:dyDescent="0.2">
      <c r="AF244" s="232"/>
    </row>
    <row r="245" spans="32:32" x14ac:dyDescent="0.2">
      <c r="AF245" s="232"/>
    </row>
    <row r="246" spans="32:32" x14ac:dyDescent="0.2">
      <c r="AF246" s="232"/>
    </row>
    <row r="247" spans="32:32" x14ac:dyDescent="0.2">
      <c r="AF247" s="232"/>
    </row>
    <row r="248" spans="32:32" x14ac:dyDescent="0.2">
      <c r="AF248" s="232"/>
    </row>
    <row r="249" spans="32:32" x14ac:dyDescent="0.2">
      <c r="AF249" s="232"/>
    </row>
    <row r="250" spans="32:32" x14ac:dyDescent="0.2">
      <c r="AF250" s="232"/>
    </row>
    <row r="251" spans="32:32" x14ac:dyDescent="0.2">
      <c r="AF251" s="232"/>
    </row>
    <row r="252" spans="32:32" x14ac:dyDescent="0.2">
      <c r="AF252" s="232"/>
    </row>
    <row r="253" spans="32:32" x14ac:dyDescent="0.2">
      <c r="AF253" s="232"/>
    </row>
    <row r="254" spans="32:32" x14ac:dyDescent="0.2">
      <c r="AF254" s="232"/>
    </row>
    <row r="255" spans="32:32" x14ac:dyDescent="0.2">
      <c r="AF255" s="232"/>
    </row>
    <row r="256" spans="32:32" x14ac:dyDescent="0.2">
      <c r="AF256" s="232"/>
    </row>
    <row r="257" spans="32:32" x14ac:dyDescent="0.2">
      <c r="AF257" s="232"/>
    </row>
    <row r="258" spans="32:32" x14ac:dyDescent="0.2">
      <c r="AF258" s="232"/>
    </row>
    <row r="259" spans="32:32" x14ac:dyDescent="0.2">
      <c r="AF259" s="232"/>
    </row>
    <row r="260" spans="32:32" x14ac:dyDescent="0.2">
      <c r="AF260" s="232"/>
    </row>
    <row r="261" spans="32:32" x14ac:dyDescent="0.2">
      <c r="AF261" s="232"/>
    </row>
    <row r="262" spans="32:32" x14ac:dyDescent="0.2">
      <c r="AF262" s="232"/>
    </row>
    <row r="263" spans="32:32" x14ac:dyDescent="0.2">
      <c r="AF263" s="232"/>
    </row>
    <row r="264" spans="32:32" x14ac:dyDescent="0.2">
      <c r="AF264" s="232"/>
    </row>
    <row r="265" spans="32:32" x14ac:dyDescent="0.2">
      <c r="AF265" s="232"/>
    </row>
    <row r="266" spans="32:32" x14ac:dyDescent="0.2">
      <c r="AF266" s="232"/>
    </row>
    <row r="267" spans="32:32" x14ac:dyDescent="0.2">
      <c r="AF267" s="232"/>
    </row>
    <row r="268" spans="32:32" x14ac:dyDescent="0.2">
      <c r="AF268" s="232"/>
    </row>
    <row r="269" spans="32:32" x14ac:dyDescent="0.2">
      <c r="AF269" s="232"/>
    </row>
    <row r="270" spans="32:32" x14ac:dyDescent="0.2">
      <c r="AF270" s="232"/>
    </row>
    <row r="271" spans="32:32" x14ac:dyDescent="0.2">
      <c r="AF271" s="232"/>
    </row>
    <row r="272" spans="32:32" x14ac:dyDescent="0.2">
      <c r="AF272" s="232"/>
    </row>
    <row r="273" spans="32:32" x14ac:dyDescent="0.2">
      <c r="AF273" s="232"/>
    </row>
    <row r="274" spans="32:32" x14ac:dyDescent="0.2">
      <c r="AF274" s="232"/>
    </row>
    <row r="275" spans="32:32" x14ac:dyDescent="0.2">
      <c r="AF275" s="232"/>
    </row>
    <row r="276" spans="32:32" x14ac:dyDescent="0.2">
      <c r="AF276" s="232"/>
    </row>
    <row r="277" spans="32:32" x14ac:dyDescent="0.2">
      <c r="AF277" s="232"/>
    </row>
    <row r="278" spans="32:32" x14ac:dyDescent="0.2">
      <c r="AF278" s="232"/>
    </row>
    <row r="279" spans="32:32" x14ac:dyDescent="0.2">
      <c r="AF279" s="232"/>
    </row>
    <row r="280" spans="32:32" x14ac:dyDescent="0.2">
      <c r="AF280" s="232"/>
    </row>
    <row r="281" spans="32:32" x14ac:dyDescent="0.2">
      <c r="AF281" s="232"/>
    </row>
    <row r="282" spans="32:32" x14ac:dyDescent="0.2">
      <c r="AF282" s="232"/>
    </row>
    <row r="283" spans="32:32" x14ac:dyDescent="0.2">
      <c r="AF283" s="232"/>
    </row>
    <row r="284" spans="32:32" x14ac:dyDescent="0.2">
      <c r="AF284" s="232"/>
    </row>
    <row r="285" spans="32:32" x14ac:dyDescent="0.2">
      <c r="AF285" s="232"/>
    </row>
    <row r="286" spans="32:32" x14ac:dyDescent="0.2">
      <c r="AF286" s="232"/>
    </row>
    <row r="287" spans="32:32" x14ac:dyDescent="0.2">
      <c r="AF287" s="232"/>
    </row>
    <row r="288" spans="32:32" x14ac:dyDescent="0.2">
      <c r="AF288" s="232"/>
    </row>
    <row r="289" spans="32:32" x14ac:dyDescent="0.2">
      <c r="AF289" s="232"/>
    </row>
    <row r="290" spans="32:32" x14ac:dyDescent="0.2">
      <c r="AF290" s="232"/>
    </row>
    <row r="291" spans="32:32" x14ac:dyDescent="0.2">
      <c r="AF291" s="232"/>
    </row>
    <row r="292" spans="32:32" x14ac:dyDescent="0.2">
      <c r="AF292" s="232"/>
    </row>
    <row r="293" spans="32:32" x14ac:dyDescent="0.2">
      <c r="AF293" s="232"/>
    </row>
    <row r="294" spans="32:32" x14ac:dyDescent="0.2">
      <c r="AF294" s="232"/>
    </row>
    <row r="295" spans="32:32" x14ac:dyDescent="0.2">
      <c r="AF295" s="232"/>
    </row>
    <row r="296" spans="32:32" x14ac:dyDescent="0.2">
      <c r="AF296" s="232"/>
    </row>
    <row r="297" spans="32:32" x14ac:dyDescent="0.2">
      <c r="AF297" s="232"/>
    </row>
    <row r="298" spans="32:32" x14ac:dyDescent="0.2">
      <c r="AF298" s="232"/>
    </row>
    <row r="299" spans="32:32" x14ac:dyDescent="0.2">
      <c r="AF299" s="232"/>
    </row>
    <row r="300" spans="32:32" x14ac:dyDescent="0.2">
      <c r="AF300" s="232"/>
    </row>
    <row r="301" spans="32:32" x14ac:dyDescent="0.2">
      <c r="AF301" s="232"/>
    </row>
    <row r="302" spans="32:32" x14ac:dyDescent="0.2">
      <c r="AF302" s="232"/>
    </row>
    <row r="303" spans="32:32" x14ac:dyDescent="0.2">
      <c r="AF303" s="232"/>
    </row>
    <row r="304" spans="32:32" x14ac:dyDescent="0.2">
      <c r="AF304" s="232"/>
    </row>
    <row r="305" spans="32:32" x14ac:dyDescent="0.2">
      <c r="AF305" s="232"/>
    </row>
    <row r="306" spans="32:32" x14ac:dyDescent="0.2">
      <c r="AF306" s="232"/>
    </row>
    <row r="307" spans="32:32" x14ac:dyDescent="0.2">
      <c r="AF307" s="232"/>
    </row>
    <row r="308" spans="32:32" x14ac:dyDescent="0.2">
      <c r="AF308" s="232"/>
    </row>
    <row r="309" spans="32:32" x14ac:dyDescent="0.2">
      <c r="AF309" s="232"/>
    </row>
    <row r="310" spans="32:32" x14ac:dyDescent="0.2">
      <c r="AF310" s="232"/>
    </row>
    <row r="311" spans="32:32" x14ac:dyDescent="0.2">
      <c r="AF311" s="232"/>
    </row>
    <row r="312" spans="32:32" x14ac:dyDescent="0.2">
      <c r="AF312" s="232"/>
    </row>
    <row r="313" spans="32:32" x14ac:dyDescent="0.2">
      <c r="AF313" s="232"/>
    </row>
    <row r="314" spans="32:32" x14ac:dyDescent="0.2">
      <c r="AF314" s="232"/>
    </row>
    <row r="315" spans="32:32" x14ac:dyDescent="0.2">
      <c r="AF315" s="232"/>
    </row>
    <row r="316" spans="32:32" x14ac:dyDescent="0.2">
      <c r="AF316" s="232"/>
    </row>
    <row r="317" spans="32:32" x14ac:dyDescent="0.2">
      <c r="AF317" s="232"/>
    </row>
    <row r="318" spans="32:32" x14ac:dyDescent="0.2">
      <c r="AF318" s="232"/>
    </row>
    <row r="319" spans="32:32" x14ac:dyDescent="0.2">
      <c r="AF319" s="232"/>
    </row>
    <row r="320" spans="32:32" x14ac:dyDescent="0.2">
      <c r="AF320" s="232"/>
    </row>
    <row r="321" spans="32:32" x14ac:dyDescent="0.2">
      <c r="AF321" s="232"/>
    </row>
    <row r="322" spans="32:32" x14ac:dyDescent="0.2">
      <c r="AF322" s="232"/>
    </row>
    <row r="323" spans="32:32" x14ac:dyDescent="0.2">
      <c r="AF323" s="232"/>
    </row>
    <row r="324" spans="32:32" x14ac:dyDescent="0.2">
      <c r="AF324" s="232"/>
    </row>
    <row r="325" spans="32:32" x14ac:dyDescent="0.2">
      <c r="AF325" s="232"/>
    </row>
    <row r="326" spans="32:32" x14ac:dyDescent="0.2">
      <c r="AF326" s="232"/>
    </row>
    <row r="327" spans="32:32" x14ac:dyDescent="0.2">
      <c r="AF327" s="232"/>
    </row>
    <row r="328" spans="32:32" x14ac:dyDescent="0.2">
      <c r="AF328" s="232"/>
    </row>
    <row r="329" spans="32:32" x14ac:dyDescent="0.2">
      <c r="AF329" s="232"/>
    </row>
    <row r="330" spans="32:32" x14ac:dyDescent="0.2">
      <c r="AF330" s="232"/>
    </row>
    <row r="331" spans="32:32" x14ac:dyDescent="0.2">
      <c r="AF331" s="232"/>
    </row>
    <row r="332" spans="32:32" x14ac:dyDescent="0.2">
      <c r="AF332" s="232"/>
    </row>
    <row r="333" spans="32:32" x14ac:dyDescent="0.2">
      <c r="AF333" s="232"/>
    </row>
    <row r="334" spans="32:32" x14ac:dyDescent="0.2">
      <c r="AF334" s="232"/>
    </row>
    <row r="335" spans="32:32" x14ac:dyDescent="0.2">
      <c r="AF335" s="232"/>
    </row>
    <row r="336" spans="32:32" x14ac:dyDescent="0.2">
      <c r="AF336" s="232"/>
    </row>
    <row r="337" spans="32:32" x14ac:dyDescent="0.2">
      <c r="AF337" s="232"/>
    </row>
    <row r="338" spans="32:32" x14ac:dyDescent="0.2">
      <c r="AF338" s="232"/>
    </row>
    <row r="339" spans="32:32" x14ac:dyDescent="0.2">
      <c r="AF339" s="232"/>
    </row>
    <row r="340" spans="32:32" x14ac:dyDescent="0.2">
      <c r="AF340" s="232"/>
    </row>
    <row r="341" spans="32:32" x14ac:dyDescent="0.2">
      <c r="AF341" s="232"/>
    </row>
    <row r="342" spans="32:32" x14ac:dyDescent="0.2">
      <c r="AF342" s="232"/>
    </row>
    <row r="343" spans="32:32" x14ac:dyDescent="0.2">
      <c r="AF343" s="232"/>
    </row>
    <row r="344" spans="32:32" x14ac:dyDescent="0.2">
      <c r="AF344" s="232"/>
    </row>
    <row r="345" spans="32:32" x14ac:dyDescent="0.2">
      <c r="AF345" s="232"/>
    </row>
    <row r="346" spans="32:32" x14ac:dyDescent="0.2">
      <c r="AF346" s="232"/>
    </row>
    <row r="347" spans="32:32" x14ac:dyDescent="0.2">
      <c r="AF347" s="232"/>
    </row>
    <row r="348" spans="32:32" x14ac:dyDescent="0.2">
      <c r="AF348" s="232"/>
    </row>
    <row r="349" spans="32:32" x14ac:dyDescent="0.2">
      <c r="AF349" s="232"/>
    </row>
    <row r="350" spans="32:32" x14ac:dyDescent="0.2">
      <c r="AF350" s="232"/>
    </row>
    <row r="351" spans="32:32" x14ac:dyDescent="0.2">
      <c r="AF351" s="232"/>
    </row>
    <row r="352" spans="32:32" x14ac:dyDescent="0.2">
      <c r="AF352" s="232"/>
    </row>
    <row r="353" spans="32:32" x14ac:dyDescent="0.2">
      <c r="AF353" s="232"/>
    </row>
    <row r="354" spans="32:32" x14ac:dyDescent="0.2">
      <c r="AF354" s="232"/>
    </row>
    <row r="355" spans="32:32" x14ac:dyDescent="0.2">
      <c r="AF355" s="232"/>
    </row>
    <row r="356" spans="32:32" x14ac:dyDescent="0.2">
      <c r="AF356" s="232"/>
    </row>
    <row r="357" spans="32:32" x14ac:dyDescent="0.2">
      <c r="AF357" s="232"/>
    </row>
    <row r="358" spans="32:32" x14ac:dyDescent="0.2">
      <c r="AF358" s="232"/>
    </row>
    <row r="359" spans="32:32" x14ac:dyDescent="0.2">
      <c r="AF359" s="232"/>
    </row>
    <row r="360" spans="32:32" x14ac:dyDescent="0.2">
      <c r="AF360" s="232"/>
    </row>
    <row r="361" spans="32:32" x14ac:dyDescent="0.2">
      <c r="AF361" s="232"/>
    </row>
    <row r="362" spans="32:32" x14ac:dyDescent="0.2">
      <c r="AF362" s="232"/>
    </row>
    <row r="363" spans="32:32" x14ac:dyDescent="0.2">
      <c r="AF363" s="232"/>
    </row>
    <row r="364" spans="32:32" x14ac:dyDescent="0.2">
      <c r="AF364" s="232"/>
    </row>
    <row r="365" spans="32:32" x14ac:dyDescent="0.2">
      <c r="AF365" s="232"/>
    </row>
    <row r="366" spans="32:32" x14ac:dyDescent="0.2">
      <c r="AF366" s="232"/>
    </row>
    <row r="367" spans="32:32" x14ac:dyDescent="0.2">
      <c r="AF367" s="232"/>
    </row>
    <row r="368" spans="32:32" x14ac:dyDescent="0.2">
      <c r="AF368" s="232"/>
    </row>
    <row r="369" spans="32:32" x14ac:dyDescent="0.2">
      <c r="AF369" s="232"/>
    </row>
    <row r="370" spans="32:32" x14ac:dyDescent="0.2">
      <c r="AF370" s="232"/>
    </row>
    <row r="371" spans="32:32" x14ac:dyDescent="0.2">
      <c r="AF371" s="232"/>
    </row>
    <row r="372" spans="32:32" x14ac:dyDescent="0.2">
      <c r="AF372" s="232"/>
    </row>
    <row r="373" spans="32:32" x14ac:dyDescent="0.2">
      <c r="AF373" s="232"/>
    </row>
    <row r="374" spans="32:32" x14ac:dyDescent="0.2">
      <c r="AF374" s="232"/>
    </row>
    <row r="375" spans="32:32" x14ac:dyDescent="0.2">
      <c r="AF375" s="232"/>
    </row>
    <row r="376" spans="32:32" x14ac:dyDescent="0.2">
      <c r="AF376" s="232"/>
    </row>
    <row r="377" spans="32:32" x14ac:dyDescent="0.2">
      <c r="AF377" s="232"/>
    </row>
    <row r="378" spans="32:32" x14ac:dyDescent="0.2">
      <c r="AF378" s="232"/>
    </row>
    <row r="379" spans="32:32" x14ac:dyDescent="0.2">
      <c r="AF379" s="232"/>
    </row>
    <row r="380" spans="32:32" x14ac:dyDescent="0.2">
      <c r="AF380" s="232"/>
    </row>
    <row r="381" spans="32:32" x14ac:dyDescent="0.2">
      <c r="AF381" s="232"/>
    </row>
    <row r="382" spans="32:32" x14ac:dyDescent="0.2">
      <c r="AF382" s="232"/>
    </row>
    <row r="383" spans="32:32" x14ac:dyDescent="0.2">
      <c r="AF383" s="232"/>
    </row>
    <row r="384" spans="32:32" x14ac:dyDescent="0.2">
      <c r="AF384" s="232"/>
    </row>
    <row r="385" spans="32:32" x14ac:dyDescent="0.2">
      <c r="AF385" s="232"/>
    </row>
    <row r="386" spans="32:32" x14ac:dyDescent="0.2">
      <c r="AF386" s="232"/>
    </row>
    <row r="387" spans="32:32" x14ac:dyDescent="0.2">
      <c r="AF387" s="232"/>
    </row>
    <row r="388" spans="32:32" x14ac:dyDescent="0.2">
      <c r="AF388" s="232"/>
    </row>
    <row r="389" spans="32:32" x14ac:dyDescent="0.2">
      <c r="AF389" s="232"/>
    </row>
    <row r="390" spans="32:32" x14ac:dyDescent="0.2">
      <c r="AF390" s="232"/>
    </row>
    <row r="391" spans="32:32" x14ac:dyDescent="0.2">
      <c r="AF391" s="232"/>
    </row>
    <row r="392" spans="32:32" x14ac:dyDescent="0.2">
      <c r="AF392" s="232"/>
    </row>
    <row r="393" spans="32:32" x14ac:dyDescent="0.2">
      <c r="AF393" s="232"/>
    </row>
    <row r="394" spans="32:32" x14ac:dyDescent="0.2">
      <c r="AF394" s="232"/>
    </row>
    <row r="395" spans="32:32" x14ac:dyDescent="0.2">
      <c r="AF395" s="232"/>
    </row>
    <row r="396" spans="32:32" x14ac:dyDescent="0.2">
      <c r="AF396" s="232"/>
    </row>
    <row r="397" spans="32:32" x14ac:dyDescent="0.2">
      <c r="AF397" s="232"/>
    </row>
    <row r="398" spans="32:32" x14ac:dyDescent="0.2">
      <c r="AF398" s="232"/>
    </row>
    <row r="399" spans="32:32" x14ac:dyDescent="0.2">
      <c r="AF399" s="232"/>
    </row>
    <row r="400" spans="32:32" x14ac:dyDescent="0.2">
      <c r="AF400" s="232"/>
    </row>
    <row r="401" spans="32:32" x14ac:dyDescent="0.2">
      <c r="AF401" s="232"/>
    </row>
    <row r="402" spans="32:32" x14ac:dyDescent="0.2">
      <c r="AF402" s="232"/>
    </row>
    <row r="403" spans="32:32" x14ac:dyDescent="0.2">
      <c r="AF403" s="232"/>
    </row>
    <row r="404" spans="32:32" x14ac:dyDescent="0.2">
      <c r="AF404" s="232"/>
    </row>
    <row r="405" spans="32:32" x14ac:dyDescent="0.2">
      <c r="AF405" s="232"/>
    </row>
    <row r="406" spans="32:32" x14ac:dyDescent="0.2">
      <c r="AF406" s="232"/>
    </row>
    <row r="407" spans="32:32" x14ac:dyDescent="0.2">
      <c r="AF407" s="232"/>
    </row>
    <row r="408" spans="32:32" x14ac:dyDescent="0.2">
      <c r="AF408" s="232"/>
    </row>
    <row r="409" spans="32:32" x14ac:dyDescent="0.2">
      <c r="AF409" s="232"/>
    </row>
    <row r="410" spans="32:32" x14ac:dyDescent="0.2">
      <c r="AF410" s="232"/>
    </row>
    <row r="411" spans="32:32" x14ac:dyDescent="0.2">
      <c r="AF411" s="232"/>
    </row>
    <row r="412" spans="32:32" x14ac:dyDescent="0.2">
      <c r="AF412" s="232"/>
    </row>
    <row r="413" spans="32:32" x14ac:dyDescent="0.2">
      <c r="AF413" s="232"/>
    </row>
    <row r="414" spans="32:32" x14ac:dyDescent="0.2">
      <c r="AF414" s="232"/>
    </row>
    <row r="415" spans="32:32" x14ac:dyDescent="0.2">
      <c r="AF415" s="232"/>
    </row>
    <row r="416" spans="32:32" x14ac:dyDescent="0.2">
      <c r="AF416" s="232"/>
    </row>
    <row r="417" spans="32:32" x14ac:dyDescent="0.2">
      <c r="AF417" s="232"/>
    </row>
    <row r="418" spans="32:32" x14ac:dyDescent="0.2">
      <c r="AF418" s="232"/>
    </row>
    <row r="419" spans="32:32" x14ac:dyDescent="0.2">
      <c r="AF419" s="232"/>
    </row>
    <row r="420" spans="32:32" x14ac:dyDescent="0.2">
      <c r="AF420" s="232"/>
    </row>
    <row r="421" spans="32:32" x14ac:dyDescent="0.2">
      <c r="AF421" s="232"/>
    </row>
    <row r="422" spans="32:32" x14ac:dyDescent="0.2">
      <c r="AF422" s="232"/>
    </row>
    <row r="423" spans="32:32" x14ac:dyDescent="0.2">
      <c r="AF423" s="232"/>
    </row>
    <row r="424" spans="32:32" x14ac:dyDescent="0.2">
      <c r="AF424" s="232"/>
    </row>
    <row r="425" spans="32:32" x14ac:dyDescent="0.2">
      <c r="AF425" s="232"/>
    </row>
    <row r="426" spans="32:32" x14ac:dyDescent="0.2">
      <c r="AF426" s="232"/>
    </row>
    <row r="427" spans="32:32" x14ac:dyDescent="0.2">
      <c r="AF427" s="232"/>
    </row>
    <row r="428" spans="32:32" x14ac:dyDescent="0.2">
      <c r="AF428" s="232"/>
    </row>
    <row r="429" spans="32:32" x14ac:dyDescent="0.2">
      <c r="AF429" s="232"/>
    </row>
    <row r="430" spans="32:32" x14ac:dyDescent="0.2">
      <c r="AF430" s="232"/>
    </row>
    <row r="431" spans="32:32" x14ac:dyDescent="0.2">
      <c r="AF431" s="232"/>
    </row>
    <row r="432" spans="32:32" x14ac:dyDescent="0.2">
      <c r="AF432" s="232"/>
    </row>
    <row r="433" spans="32:32" x14ac:dyDescent="0.2">
      <c r="AF433" s="232"/>
    </row>
    <row r="434" spans="32:32" x14ac:dyDescent="0.2">
      <c r="AF434" s="232"/>
    </row>
    <row r="435" spans="32:32" x14ac:dyDescent="0.2">
      <c r="AF435" s="232"/>
    </row>
    <row r="436" spans="32:32" x14ac:dyDescent="0.2">
      <c r="AF436" s="232"/>
    </row>
    <row r="437" spans="32:32" x14ac:dyDescent="0.2">
      <c r="AF437" s="232"/>
    </row>
    <row r="438" spans="32:32" x14ac:dyDescent="0.2">
      <c r="AF438" s="232"/>
    </row>
    <row r="439" spans="32:32" x14ac:dyDescent="0.2">
      <c r="AF439" s="232"/>
    </row>
    <row r="440" spans="32:32" x14ac:dyDescent="0.2">
      <c r="AF440" s="232"/>
    </row>
    <row r="441" spans="32:32" x14ac:dyDescent="0.2">
      <c r="AF441" s="232"/>
    </row>
    <row r="442" spans="32:32" x14ac:dyDescent="0.2">
      <c r="AF442" s="232"/>
    </row>
    <row r="443" spans="32:32" x14ac:dyDescent="0.2">
      <c r="AF443" s="232"/>
    </row>
    <row r="444" spans="32:32" x14ac:dyDescent="0.2">
      <c r="AF444" s="232"/>
    </row>
    <row r="445" spans="32:32" x14ac:dyDescent="0.2">
      <c r="AF445" s="232"/>
    </row>
    <row r="446" spans="32:32" x14ac:dyDescent="0.2">
      <c r="AF446" s="232"/>
    </row>
    <row r="447" spans="32:32" x14ac:dyDescent="0.2">
      <c r="AF447" s="232"/>
    </row>
    <row r="448" spans="32:32" x14ac:dyDescent="0.2">
      <c r="AF448" s="232"/>
    </row>
    <row r="449" spans="32:32" x14ac:dyDescent="0.2">
      <c r="AF449" s="232"/>
    </row>
    <row r="450" spans="32:32" x14ac:dyDescent="0.2">
      <c r="AF450" s="232"/>
    </row>
    <row r="451" spans="32:32" x14ac:dyDescent="0.2">
      <c r="AF451" s="232"/>
    </row>
    <row r="452" spans="32:32" x14ac:dyDescent="0.2">
      <c r="AF452" s="232"/>
    </row>
    <row r="453" spans="32:32" x14ac:dyDescent="0.2">
      <c r="AF453" s="232"/>
    </row>
    <row r="454" spans="32:32" x14ac:dyDescent="0.2">
      <c r="AF454" s="232"/>
    </row>
    <row r="455" spans="32:32" x14ac:dyDescent="0.2">
      <c r="AF455" s="232"/>
    </row>
    <row r="456" spans="32:32" x14ac:dyDescent="0.2">
      <c r="AF456" s="232"/>
    </row>
    <row r="457" spans="32:32" x14ac:dyDescent="0.2">
      <c r="AF457" s="232"/>
    </row>
    <row r="458" spans="32:32" x14ac:dyDescent="0.2">
      <c r="AF458" s="232"/>
    </row>
    <row r="459" spans="32:32" x14ac:dyDescent="0.2">
      <c r="AF459" s="232"/>
    </row>
    <row r="460" spans="32:32" x14ac:dyDescent="0.2">
      <c r="AF460" s="232"/>
    </row>
    <row r="461" spans="32:32" x14ac:dyDescent="0.2">
      <c r="AF461" s="232"/>
    </row>
    <row r="462" spans="32:32" x14ac:dyDescent="0.2">
      <c r="AF462" s="232"/>
    </row>
    <row r="463" spans="32:32" x14ac:dyDescent="0.2">
      <c r="AF463" s="232"/>
    </row>
    <row r="464" spans="32:32" x14ac:dyDescent="0.2">
      <c r="AF464" s="232"/>
    </row>
    <row r="465" spans="32:32" x14ac:dyDescent="0.2">
      <c r="AF465" s="232"/>
    </row>
    <row r="466" spans="32:32" x14ac:dyDescent="0.2">
      <c r="AF466" s="232"/>
    </row>
    <row r="467" spans="32:32" x14ac:dyDescent="0.2">
      <c r="AF467" s="232"/>
    </row>
    <row r="468" spans="32:32" x14ac:dyDescent="0.2">
      <c r="AF468" s="232"/>
    </row>
    <row r="469" spans="32:32" x14ac:dyDescent="0.2">
      <c r="AF469" s="232"/>
    </row>
    <row r="470" spans="32:32" x14ac:dyDescent="0.2">
      <c r="AF470" s="232"/>
    </row>
    <row r="471" spans="32:32" x14ac:dyDescent="0.2">
      <c r="AF471" s="232"/>
    </row>
    <row r="472" spans="32:32" x14ac:dyDescent="0.2">
      <c r="AF472" s="232"/>
    </row>
    <row r="473" spans="32:32" x14ac:dyDescent="0.2">
      <c r="AF473" s="232"/>
    </row>
    <row r="474" spans="32:32" x14ac:dyDescent="0.2">
      <c r="AF474" s="232"/>
    </row>
    <row r="475" spans="32:32" x14ac:dyDescent="0.2">
      <c r="AF475" s="232"/>
    </row>
    <row r="476" spans="32:32" x14ac:dyDescent="0.2">
      <c r="AF476" s="232"/>
    </row>
    <row r="477" spans="32:32" x14ac:dyDescent="0.2">
      <c r="AF477" s="232"/>
    </row>
    <row r="478" spans="32:32" x14ac:dyDescent="0.2">
      <c r="AF478" s="232"/>
    </row>
    <row r="479" spans="32:32" x14ac:dyDescent="0.2">
      <c r="AF479" s="232"/>
    </row>
    <row r="480" spans="32:32" x14ac:dyDescent="0.2">
      <c r="AF480" s="232"/>
    </row>
    <row r="481" spans="32:32" x14ac:dyDescent="0.2">
      <c r="AF481" s="232"/>
    </row>
    <row r="482" spans="32:32" x14ac:dyDescent="0.2">
      <c r="AF482" s="232"/>
    </row>
    <row r="483" spans="32:32" x14ac:dyDescent="0.2">
      <c r="AF483" s="232"/>
    </row>
    <row r="484" spans="32:32" x14ac:dyDescent="0.2">
      <c r="AF484" s="232"/>
    </row>
    <row r="485" spans="32:32" x14ac:dyDescent="0.2">
      <c r="AF485" s="232"/>
    </row>
    <row r="486" spans="32:32" x14ac:dyDescent="0.2">
      <c r="AF486" s="232"/>
    </row>
    <row r="487" spans="32:32" x14ac:dyDescent="0.2">
      <c r="AF487" s="232"/>
    </row>
    <row r="488" spans="32:32" x14ac:dyDescent="0.2">
      <c r="AF488" s="232"/>
    </row>
    <row r="489" spans="32:32" x14ac:dyDescent="0.2">
      <c r="AF489" s="232"/>
    </row>
    <row r="490" spans="32:32" x14ac:dyDescent="0.2">
      <c r="AF490" s="232"/>
    </row>
    <row r="491" spans="32:32" x14ac:dyDescent="0.2">
      <c r="AF491" s="232"/>
    </row>
    <row r="492" spans="32:32" x14ac:dyDescent="0.2">
      <c r="AF492" s="232"/>
    </row>
    <row r="493" spans="32:32" x14ac:dyDescent="0.2">
      <c r="AF493" s="232"/>
    </row>
    <row r="494" spans="32:32" x14ac:dyDescent="0.2">
      <c r="AF494" s="232"/>
    </row>
    <row r="495" spans="32:32" x14ac:dyDescent="0.2">
      <c r="AF495" s="232"/>
    </row>
    <row r="496" spans="32:32" x14ac:dyDescent="0.2">
      <c r="AF496" s="232"/>
    </row>
    <row r="497" spans="32:32" x14ac:dyDescent="0.2">
      <c r="AF497" s="232"/>
    </row>
    <row r="498" spans="32:32" x14ac:dyDescent="0.2">
      <c r="AF498" s="232"/>
    </row>
    <row r="499" spans="32:32" x14ac:dyDescent="0.2">
      <c r="AF499" s="232"/>
    </row>
    <row r="500" spans="32:32" x14ac:dyDescent="0.2">
      <c r="AF500" s="232"/>
    </row>
    <row r="501" spans="32:32" x14ac:dyDescent="0.2">
      <c r="AF501" s="232"/>
    </row>
    <row r="502" spans="32:32" x14ac:dyDescent="0.2">
      <c r="AF502" s="232"/>
    </row>
    <row r="503" spans="32:32" x14ac:dyDescent="0.2">
      <c r="AF503" s="232"/>
    </row>
    <row r="504" spans="32:32" x14ac:dyDescent="0.2">
      <c r="AF504" s="232"/>
    </row>
    <row r="505" spans="32:32" x14ac:dyDescent="0.2">
      <c r="AF505" s="232"/>
    </row>
    <row r="506" spans="32:32" x14ac:dyDescent="0.2">
      <c r="AF506" s="232"/>
    </row>
    <row r="507" spans="32:32" x14ac:dyDescent="0.2">
      <c r="AF507" s="232"/>
    </row>
    <row r="508" spans="32:32" x14ac:dyDescent="0.2">
      <c r="AF508" s="232"/>
    </row>
    <row r="509" spans="32:32" x14ac:dyDescent="0.2">
      <c r="AF509" s="232"/>
    </row>
    <row r="510" spans="32:32" x14ac:dyDescent="0.2">
      <c r="AF510" s="232"/>
    </row>
    <row r="511" spans="32:32" x14ac:dyDescent="0.2">
      <c r="AF511" s="232"/>
    </row>
    <row r="512" spans="32:32" x14ac:dyDescent="0.2">
      <c r="AF512" s="232"/>
    </row>
    <row r="513" spans="32:32" x14ac:dyDescent="0.2">
      <c r="AF513" s="232"/>
    </row>
    <row r="514" spans="32:32" x14ac:dyDescent="0.2">
      <c r="AF514" s="232"/>
    </row>
    <row r="515" spans="32:32" x14ac:dyDescent="0.2">
      <c r="AF515" s="232"/>
    </row>
    <row r="516" spans="32:32" x14ac:dyDescent="0.2">
      <c r="AF516" s="232"/>
    </row>
    <row r="517" spans="32:32" x14ac:dyDescent="0.2">
      <c r="AF517" s="232"/>
    </row>
    <row r="518" spans="32:32" x14ac:dyDescent="0.2">
      <c r="AF518" s="232"/>
    </row>
    <row r="519" spans="32:32" x14ac:dyDescent="0.2">
      <c r="AF519" s="232"/>
    </row>
    <row r="520" spans="32:32" x14ac:dyDescent="0.2">
      <c r="AF520" s="232"/>
    </row>
    <row r="521" spans="32:32" x14ac:dyDescent="0.2">
      <c r="AF521" s="232"/>
    </row>
    <row r="522" spans="32:32" x14ac:dyDescent="0.2">
      <c r="AF522" s="232"/>
    </row>
    <row r="523" spans="32:32" x14ac:dyDescent="0.2">
      <c r="AF523" s="232"/>
    </row>
    <row r="524" spans="32:32" x14ac:dyDescent="0.2">
      <c r="AF524" s="232"/>
    </row>
    <row r="525" spans="32:32" x14ac:dyDescent="0.2">
      <c r="AF525" s="232"/>
    </row>
    <row r="526" spans="32:32" x14ac:dyDescent="0.2">
      <c r="AF526" s="232"/>
    </row>
    <row r="527" spans="32:32" x14ac:dyDescent="0.2">
      <c r="AF527" s="232"/>
    </row>
    <row r="528" spans="32:32" x14ac:dyDescent="0.2">
      <c r="AF528" s="232"/>
    </row>
    <row r="529" spans="32:32" x14ac:dyDescent="0.2">
      <c r="AF529" s="232"/>
    </row>
    <row r="530" spans="32:32" x14ac:dyDescent="0.2">
      <c r="AF530" s="232"/>
    </row>
    <row r="531" spans="32:32" x14ac:dyDescent="0.2">
      <c r="AF531" s="232"/>
    </row>
    <row r="532" spans="32:32" x14ac:dyDescent="0.2">
      <c r="AF532" s="232"/>
    </row>
    <row r="533" spans="32:32" x14ac:dyDescent="0.2">
      <c r="AF533" s="232"/>
    </row>
    <row r="534" spans="32:32" x14ac:dyDescent="0.2">
      <c r="AF534" s="232"/>
    </row>
    <row r="535" spans="32:32" x14ac:dyDescent="0.2">
      <c r="AF535" s="232"/>
    </row>
    <row r="536" spans="32:32" x14ac:dyDescent="0.2">
      <c r="AF536" s="232"/>
    </row>
    <row r="537" spans="32:32" x14ac:dyDescent="0.2">
      <c r="AF537" s="232"/>
    </row>
    <row r="538" spans="32:32" x14ac:dyDescent="0.2">
      <c r="AF538" s="232"/>
    </row>
    <row r="539" spans="32:32" x14ac:dyDescent="0.2">
      <c r="AF539" s="232"/>
    </row>
    <row r="540" spans="32:32" x14ac:dyDescent="0.2">
      <c r="AF540" s="232"/>
    </row>
    <row r="541" spans="32:32" x14ac:dyDescent="0.2">
      <c r="AF541" s="232"/>
    </row>
    <row r="542" spans="32:32" x14ac:dyDescent="0.2">
      <c r="AF542" s="232"/>
    </row>
    <row r="543" spans="32:32" x14ac:dyDescent="0.2">
      <c r="AF543" s="232"/>
    </row>
    <row r="544" spans="32:32" x14ac:dyDescent="0.2">
      <c r="AF544" s="232"/>
    </row>
    <row r="545" spans="32:32" x14ac:dyDescent="0.2">
      <c r="AF545" s="232"/>
    </row>
    <row r="546" spans="32:32" x14ac:dyDescent="0.2">
      <c r="AF546" s="232"/>
    </row>
    <row r="547" spans="32:32" x14ac:dyDescent="0.2">
      <c r="AF547" s="232"/>
    </row>
    <row r="548" spans="32:32" x14ac:dyDescent="0.2">
      <c r="AF548" s="232"/>
    </row>
    <row r="549" spans="32:32" x14ac:dyDescent="0.2">
      <c r="AF549" s="232"/>
    </row>
    <row r="550" spans="32:32" x14ac:dyDescent="0.2">
      <c r="AF550" s="232"/>
    </row>
    <row r="551" spans="32:32" x14ac:dyDescent="0.2">
      <c r="AF551" s="232"/>
    </row>
    <row r="552" spans="32:32" x14ac:dyDescent="0.2">
      <c r="AF552" s="232"/>
    </row>
    <row r="553" spans="32:32" x14ac:dyDescent="0.2">
      <c r="AF553" s="232"/>
    </row>
    <row r="554" spans="32:32" x14ac:dyDescent="0.2">
      <c r="AF554" s="232"/>
    </row>
    <row r="555" spans="32:32" x14ac:dyDescent="0.2">
      <c r="AF555" s="232"/>
    </row>
    <row r="556" spans="32:32" x14ac:dyDescent="0.2">
      <c r="AF556" s="232"/>
    </row>
    <row r="557" spans="32:32" x14ac:dyDescent="0.2">
      <c r="AF557" s="232"/>
    </row>
    <row r="558" spans="32:32" x14ac:dyDescent="0.2">
      <c r="AF558" s="232"/>
    </row>
    <row r="559" spans="32:32" x14ac:dyDescent="0.2">
      <c r="AF559" s="232"/>
    </row>
    <row r="560" spans="32:32" x14ac:dyDescent="0.2">
      <c r="AF560" s="232"/>
    </row>
    <row r="561" spans="32:32" x14ac:dyDescent="0.2">
      <c r="AF561" s="232"/>
    </row>
    <row r="562" spans="32:32" x14ac:dyDescent="0.2">
      <c r="AF562" s="232"/>
    </row>
    <row r="563" spans="32:32" x14ac:dyDescent="0.2">
      <c r="AF563" s="232"/>
    </row>
    <row r="564" spans="32:32" x14ac:dyDescent="0.2">
      <c r="AF564" s="232"/>
    </row>
    <row r="565" spans="32:32" x14ac:dyDescent="0.2">
      <c r="AF565" s="232"/>
    </row>
    <row r="566" spans="32:32" x14ac:dyDescent="0.2">
      <c r="AF566" s="232"/>
    </row>
    <row r="567" spans="32:32" x14ac:dyDescent="0.2">
      <c r="AF567" s="232"/>
    </row>
    <row r="568" spans="32:32" x14ac:dyDescent="0.2">
      <c r="AF568" s="232"/>
    </row>
    <row r="569" spans="32:32" x14ac:dyDescent="0.2">
      <c r="AF569" s="232"/>
    </row>
    <row r="570" spans="32:32" x14ac:dyDescent="0.2">
      <c r="AF570" s="232"/>
    </row>
    <row r="571" spans="32:32" x14ac:dyDescent="0.2">
      <c r="AF571" s="232"/>
    </row>
    <row r="572" spans="32:32" x14ac:dyDescent="0.2">
      <c r="AF572" s="232"/>
    </row>
    <row r="573" spans="32:32" x14ac:dyDescent="0.2">
      <c r="AF573" s="232"/>
    </row>
    <row r="574" spans="32:32" x14ac:dyDescent="0.2">
      <c r="AF574" s="232"/>
    </row>
    <row r="575" spans="32:32" x14ac:dyDescent="0.2">
      <c r="AF575" s="232"/>
    </row>
    <row r="576" spans="32:32" x14ac:dyDescent="0.2">
      <c r="AF576" s="232"/>
    </row>
    <row r="577" spans="32:32" x14ac:dyDescent="0.2">
      <c r="AF577" s="232"/>
    </row>
    <row r="578" spans="32:32" x14ac:dyDescent="0.2">
      <c r="AF578" s="232"/>
    </row>
    <row r="579" spans="32:32" x14ac:dyDescent="0.2">
      <c r="AF579" s="232"/>
    </row>
    <row r="580" spans="32:32" x14ac:dyDescent="0.2">
      <c r="AF580" s="232"/>
    </row>
    <row r="581" spans="32:32" x14ac:dyDescent="0.2">
      <c r="AF581" s="232"/>
    </row>
    <row r="582" spans="32:32" x14ac:dyDescent="0.2">
      <c r="AF582" s="232"/>
    </row>
    <row r="583" spans="32:32" x14ac:dyDescent="0.2">
      <c r="AF583" s="232"/>
    </row>
    <row r="584" spans="32:32" x14ac:dyDescent="0.2">
      <c r="AF584" s="232"/>
    </row>
    <row r="585" spans="32:32" x14ac:dyDescent="0.2">
      <c r="AF585" s="232"/>
    </row>
    <row r="586" spans="32:32" x14ac:dyDescent="0.2">
      <c r="AF586" s="232"/>
    </row>
    <row r="587" spans="32:32" x14ac:dyDescent="0.2">
      <c r="AF587" s="232"/>
    </row>
    <row r="588" spans="32:32" x14ac:dyDescent="0.2">
      <c r="AF588" s="232"/>
    </row>
    <row r="589" spans="32:32" x14ac:dyDescent="0.2">
      <c r="AF589" s="232"/>
    </row>
    <row r="590" spans="32:32" x14ac:dyDescent="0.2">
      <c r="AF590" s="232"/>
    </row>
    <row r="591" spans="32:32" x14ac:dyDescent="0.2">
      <c r="AF591" s="232"/>
    </row>
    <row r="592" spans="32:32" x14ac:dyDescent="0.2">
      <c r="AF592" s="232"/>
    </row>
    <row r="593" spans="32:32" x14ac:dyDescent="0.2">
      <c r="AF593" s="232"/>
    </row>
    <row r="594" spans="32:32" x14ac:dyDescent="0.2">
      <c r="AF594" s="232"/>
    </row>
    <row r="595" spans="32:32" x14ac:dyDescent="0.2">
      <c r="AF595" s="232"/>
    </row>
    <row r="596" spans="32:32" x14ac:dyDescent="0.2">
      <c r="AF596" s="232"/>
    </row>
    <row r="597" spans="32:32" x14ac:dyDescent="0.2">
      <c r="AF597" s="232"/>
    </row>
    <row r="598" spans="32:32" x14ac:dyDescent="0.2">
      <c r="AF598" s="232"/>
    </row>
    <row r="599" spans="32:32" x14ac:dyDescent="0.2">
      <c r="AF599" s="232"/>
    </row>
    <row r="600" spans="32:32" x14ac:dyDescent="0.2">
      <c r="AF600" s="232"/>
    </row>
    <row r="601" spans="32:32" x14ac:dyDescent="0.2">
      <c r="AF601" s="232"/>
    </row>
    <row r="602" spans="32:32" x14ac:dyDescent="0.2">
      <c r="AF602" s="232"/>
    </row>
    <row r="603" spans="32:32" x14ac:dyDescent="0.2">
      <c r="AF603" s="232"/>
    </row>
    <row r="604" spans="32:32" x14ac:dyDescent="0.2">
      <c r="AF604" s="232"/>
    </row>
    <row r="605" spans="32:32" x14ac:dyDescent="0.2">
      <c r="AF605" s="232"/>
    </row>
    <row r="606" spans="32:32" x14ac:dyDescent="0.2">
      <c r="AF606" s="232"/>
    </row>
    <row r="607" spans="32:32" x14ac:dyDescent="0.2">
      <c r="AF607" s="232"/>
    </row>
    <row r="608" spans="32:32" x14ac:dyDescent="0.2">
      <c r="AF608" s="232"/>
    </row>
    <row r="609" spans="32:32" x14ac:dyDescent="0.2">
      <c r="AF609" s="232"/>
    </row>
    <row r="610" spans="32:32" x14ac:dyDescent="0.2">
      <c r="AF610" s="232"/>
    </row>
    <row r="611" spans="32:32" x14ac:dyDescent="0.2">
      <c r="AF611" s="232"/>
    </row>
    <row r="612" spans="32:32" x14ac:dyDescent="0.2">
      <c r="AF612" s="232"/>
    </row>
    <row r="613" spans="32:32" x14ac:dyDescent="0.2">
      <c r="AF613" s="232"/>
    </row>
    <row r="614" spans="32:32" x14ac:dyDescent="0.2">
      <c r="AF614" s="232"/>
    </row>
    <row r="615" spans="32:32" x14ac:dyDescent="0.2">
      <c r="AF615" s="232"/>
    </row>
    <row r="616" spans="32:32" x14ac:dyDescent="0.2">
      <c r="AF616" s="232"/>
    </row>
    <row r="617" spans="32:32" x14ac:dyDescent="0.2">
      <c r="AF617" s="232"/>
    </row>
    <row r="618" spans="32:32" x14ac:dyDescent="0.2">
      <c r="AF618" s="232"/>
    </row>
    <row r="619" spans="32:32" x14ac:dyDescent="0.2">
      <c r="AF619" s="232"/>
    </row>
    <row r="620" spans="32:32" x14ac:dyDescent="0.2">
      <c r="AF620" s="232"/>
    </row>
    <row r="621" spans="32:32" x14ac:dyDescent="0.2">
      <c r="AF621" s="232"/>
    </row>
    <row r="622" spans="32:32" x14ac:dyDescent="0.2">
      <c r="AF622" s="232"/>
    </row>
    <row r="623" spans="32:32" x14ac:dyDescent="0.2">
      <c r="AF623" s="232"/>
    </row>
    <row r="624" spans="32:32" x14ac:dyDescent="0.2">
      <c r="AF624" s="232"/>
    </row>
    <row r="625" spans="32:32" x14ac:dyDescent="0.2">
      <c r="AF625" s="232"/>
    </row>
    <row r="626" spans="32:32" x14ac:dyDescent="0.2">
      <c r="AF626" s="232"/>
    </row>
    <row r="627" spans="32:32" x14ac:dyDescent="0.2">
      <c r="AF627" s="232"/>
    </row>
    <row r="628" spans="32:32" x14ac:dyDescent="0.2">
      <c r="AF628" s="232"/>
    </row>
    <row r="629" spans="32:32" x14ac:dyDescent="0.2">
      <c r="AF629" s="232"/>
    </row>
    <row r="630" spans="32:32" x14ac:dyDescent="0.2">
      <c r="AF630" s="232"/>
    </row>
    <row r="631" spans="32:32" x14ac:dyDescent="0.2">
      <c r="AF631" s="232"/>
    </row>
    <row r="632" spans="32:32" x14ac:dyDescent="0.2">
      <c r="AF632" s="232"/>
    </row>
    <row r="633" spans="32:32" x14ac:dyDescent="0.2">
      <c r="AF633" s="232"/>
    </row>
    <row r="634" spans="32:32" x14ac:dyDescent="0.2">
      <c r="AF634" s="232"/>
    </row>
    <row r="635" spans="32:32" x14ac:dyDescent="0.2">
      <c r="AF635" s="232"/>
    </row>
    <row r="636" spans="32:32" x14ac:dyDescent="0.2">
      <c r="AF636" s="232"/>
    </row>
    <row r="637" spans="32:32" x14ac:dyDescent="0.2">
      <c r="AF637" s="232"/>
    </row>
    <row r="638" spans="32:32" x14ac:dyDescent="0.2">
      <c r="AF638" s="232"/>
    </row>
    <row r="639" spans="32:32" x14ac:dyDescent="0.2">
      <c r="AF639" s="232"/>
    </row>
    <row r="640" spans="32:32" x14ac:dyDescent="0.2">
      <c r="AF640" s="232"/>
    </row>
    <row r="641" spans="32:32" x14ac:dyDescent="0.2">
      <c r="AF641" s="232"/>
    </row>
    <row r="642" spans="32:32" x14ac:dyDescent="0.2">
      <c r="AF642" s="232"/>
    </row>
    <row r="643" spans="32:32" x14ac:dyDescent="0.2">
      <c r="AF643" s="232"/>
    </row>
    <row r="644" spans="32:32" x14ac:dyDescent="0.2">
      <c r="AF644" s="232"/>
    </row>
    <row r="645" spans="32:32" x14ac:dyDescent="0.2">
      <c r="AF645" s="232"/>
    </row>
    <row r="646" spans="32:32" x14ac:dyDescent="0.2">
      <c r="AF646" s="232"/>
    </row>
    <row r="647" spans="32:32" x14ac:dyDescent="0.2">
      <c r="AF647" s="232"/>
    </row>
    <row r="648" spans="32:32" x14ac:dyDescent="0.2">
      <c r="AF648" s="232"/>
    </row>
    <row r="649" spans="32:32" x14ac:dyDescent="0.2">
      <c r="AF649" s="232"/>
    </row>
    <row r="650" spans="32:32" x14ac:dyDescent="0.2">
      <c r="AF650" s="232"/>
    </row>
    <row r="651" spans="32:32" x14ac:dyDescent="0.2">
      <c r="AF651" s="232"/>
    </row>
    <row r="652" spans="32:32" x14ac:dyDescent="0.2">
      <c r="AF652" s="232"/>
    </row>
    <row r="653" spans="32:32" x14ac:dyDescent="0.2">
      <c r="AF653" s="232"/>
    </row>
    <row r="654" spans="32:32" x14ac:dyDescent="0.2">
      <c r="AF654" s="232"/>
    </row>
    <row r="655" spans="32:32" x14ac:dyDescent="0.2">
      <c r="AF655" s="232"/>
    </row>
    <row r="656" spans="32:32" x14ac:dyDescent="0.2">
      <c r="AF656" s="232"/>
    </row>
    <row r="657" spans="32:32" x14ac:dyDescent="0.2">
      <c r="AF657" s="232"/>
    </row>
    <row r="658" spans="32:32" x14ac:dyDescent="0.2">
      <c r="AF658" s="232"/>
    </row>
    <row r="659" spans="32:32" x14ac:dyDescent="0.2">
      <c r="AF659" s="232"/>
    </row>
    <row r="660" spans="32:32" x14ac:dyDescent="0.2">
      <c r="AF660" s="232"/>
    </row>
    <row r="661" spans="32:32" x14ac:dyDescent="0.2">
      <c r="AF661" s="232"/>
    </row>
    <row r="662" spans="32:32" x14ac:dyDescent="0.2">
      <c r="AF662" s="232"/>
    </row>
    <row r="663" spans="32:32" x14ac:dyDescent="0.2">
      <c r="AF663" s="232"/>
    </row>
    <row r="664" spans="32:32" x14ac:dyDescent="0.2">
      <c r="AF664" s="232"/>
    </row>
    <row r="665" spans="32:32" x14ac:dyDescent="0.2">
      <c r="AF665" s="232"/>
    </row>
    <row r="666" spans="32:32" x14ac:dyDescent="0.2">
      <c r="AF666" s="232"/>
    </row>
    <row r="667" spans="32:32" x14ac:dyDescent="0.2">
      <c r="AF667" s="232"/>
    </row>
    <row r="668" spans="32:32" x14ac:dyDescent="0.2">
      <c r="AF668" s="232"/>
    </row>
    <row r="669" spans="32:32" x14ac:dyDescent="0.2">
      <c r="AF669" s="232"/>
    </row>
    <row r="670" spans="32:32" x14ac:dyDescent="0.2">
      <c r="AF670" s="232"/>
    </row>
    <row r="671" spans="32:32" x14ac:dyDescent="0.2">
      <c r="AF671" s="232"/>
    </row>
    <row r="672" spans="32:32" x14ac:dyDescent="0.2">
      <c r="AF672" s="232"/>
    </row>
    <row r="673" spans="32:32" x14ac:dyDescent="0.2">
      <c r="AF673" s="232"/>
    </row>
    <row r="674" spans="32:32" x14ac:dyDescent="0.2">
      <c r="AF674" s="232"/>
    </row>
    <row r="675" spans="32:32" x14ac:dyDescent="0.2">
      <c r="AF675" s="232"/>
    </row>
    <row r="676" spans="32:32" x14ac:dyDescent="0.2">
      <c r="AF676" s="232"/>
    </row>
    <row r="677" spans="32:32" x14ac:dyDescent="0.2">
      <c r="AF677" s="232"/>
    </row>
    <row r="678" spans="32:32" x14ac:dyDescent="0.2">
      <c r="AF678" s="232"/>
    </row>
    <row r="679" spans="32:32" x14ac:dyDescent="0.2">
      <c r="AF679" s="232"/>
    </row>
    <row r="680" spans="32:32" x14ac:dyDescent="0.2">
      <c r="AF680" s="232"/>
    </row>
    <row r="681" spans="32:32" x14ac:dyDescent="0.2">
      <c r="AF681" s="232"/>
    </row>
    <row r="682" spans="32:32" x14ac:dyDescent="0.2">
      <c r="AF682" s="232"/>
    </row>
    <row r="683" spans="32:32" x14ac:dyDescent="0.2">
      <c r="AF683" s="232"/>
    </row>
    <row r="684" spans="32:32" x14ac:dyDescent="0.2">
      <c r="AF684" s="232"/>
    </row>
    <row r="685" spans="32:32" x14ac:dyDescent="0.2">
      <c r="AF685" s="232"/>
    </row>
    <row r="686" spans="32:32" x14ac:dyDescent="0.2">
      <c r="AF686" s="232"/>
    </row>
    <row r="687" spans="32:32" x14ac:dyDescent="0.2">
      <c r="AF687" s="232"/>
    </row>
    <row r="688" spans="32:32" x14ac:dyDescent="0.2">
      <c r="AF688" s="232"/>
    </row>
    <row r="689" spans="32:32" x14ac:dyDescent="0.2">
      <c r="AF689" s="232"/>
    </row>
    <row r="690" spans="32:32" x14ac:dyDescent="0.2">
      <c r="AF690" s="232"/>
    </row>
    <row r="691" spans="32:32" x14ac:dyDescent="0.2">
      <c r="AF691" s="232"/>
    </row>
    <row r="692" spans="32:32" x14ac:dyDescent="0.2">
      <c r="AF692" s="232"/>
    </row>
    <row r="693" spans="32:32" x14ac:dyDescent="0.2">
      <c r="AF693" s="232"/>
    </row>
    <row r="694" spans="32:32" x14ac:dyDescent="0.2">
      <c r="AF694" s="232"/>
    </row>
    <row r="695" spans="32:32" x14ac:dyDescent="0.2">
      <c r="AF695" s="232"/>
    </row>
    <row r="696" spans="32:32" x14ac:dyDescent="0.2">
      <c r="AF696" s="232"/>
    </row>
    <row r="697" spans="32:32" x14ac:dyDescent="0.2">
      <c r="AF697" s="232"/>
    </row>
    <row r="698" spans="32:32" x14ac:dyDescent="0.2">
      <c r="AF698" s="232"/>
    </row>
    <row r="699" spans="32:32" x14ac:dyDescent="0.2">
      <c r="AF699" s="232"/>
    </row>
    <row r="700" spans="32:32" x14ac:dyDescent="0.2">
      <c r="AF700" s="232"/>
    </row>
    <row r="701" spans="32:32" x14ac:dyDescent="0.2">
      <c r="AF701" s="232"/>
    </row>
    <row r="702" spans="32:32" x14ac:dyDescent="0.2">
      <c r="AF702" s="232"/>
    </row>
    <row r="703" spans="32:32" x14ac:dyDescent="0.2">
      <c r="AF703" s="232"/>
    </row>
    <row r="704" spans="32:32" x14ac:dyDescent="0.2">
      <c r="AF704" s="232"/>
    </row>
    <row r="705" spans="32:32" x14ac:dyDescent="0.2">
      <c r="AF705" s="232"/>
    </row>
    <row r="706" spans="32:32" x14ac:dyDescent="0.2">
      <c r="AF706" s="232"/>
    </row>
    <row r="707" spans="32:32" x14ac:dyDescent="0.2">
      <c r="AF707" s="232"/>
    </row>
    <row r="708" spans="32:32" x14ac:dyDescent="0.2">
      <c r="AF708" s="232"/>
    </row>
    <row r="709" spans="32:32" x14ac:dyDescent="0.2">
      <c r="AF709" s="232"/>
    </row>
    <row r="710" spans="32:32" x14ac:dyDescent="0.2">
      <c r="AF710" s="232"/>
    </row>
    <row r="711" spans="32:32" x14ac:dyDescent="0.2">
      <c r="AF711" s="232"/>
    </row>
    <row r="712" spans="32:32" x14ac:dyDescent="0.2">
      <c r="AF712" s="232"/>
    </row>
    <row r="713" spans="32:32" x14ac:dyDescent="0.2">
      <c r="AF713" s="232"/>
    </row>
    <row r="714" spans="32:32" x14ac:dyDescent="0.2">
      <c r="AF714" s="232"/>
    </row>
    <row r="715" spans="32:32" x14ac:dyDescent="0.2">
      <c r="AF715" s="232"/>
    </row>
    <row r="716" spans="32:32" x14ac:dyDescent="0.2">
      <c r="AF716" s="232"/>
    </row>
    <row r="717" spans="32:32" x14ac:dyDescent="0.2">
      <c r="AF717" s="232"/>
    </row>
    <row r="718" spans="32:32" x14ac:dyDescent="0.2">
      <c r="AF718" s="232"/>
    </row>
    <row r="719" spans="32:32" x14ac:dyDescent="0.2">
      <c r="AF719" s="232"/>
    </row>
    <row r="720" spans="32:32" x14ac:dyDescent="0.2">
      <c r="AF720" s="232"/>
    </row>
    <row r="721" spans="32:32" x14ac:dyDescent="0.2">
      <c r="AF721" s="232"/>
    </row>
    <row r="722" spans="32:32" x14ac:dyDescent="0.2">
      <c r="AF722" s="232"/>
    </row>
    <row r="723" spans="32:32" x14ac:dyDescent="0.2">
      <c r="AF723" s="232"/>
    </row>
    <row r="724" spans="32:32" x14ac:dyDescent="0.2">
      <c r="AF724" s="232"/>
    </row>
    <row r="725" spans="32:32" x14ac:dyDescent="0.2">
      <c r="AF725" s="232"/>
    </row>
    <row r="726" spans="32:32" x14ac:dyDescent="0.2">
      <c r="AF726" s="232"/>
    </row>
    <row r="727" spans="32:32" x14ac:dyDescent="0.2">
      <c r="AF727" s="232"/>
    </row>
    <row r="728" spans="32:32" x14ac:dyDescent="0.2">
      <c r="AF728" s="232"/>
    </row>
    <row r="729" spans="32:32" x14ac:dyDescent="0.2">
      <c r="AF729" s="232"/>
    </row>
    <row r="730" spans="32:32" x14ac:dyDescent="0.2">
      <c r="AF730" s="232"/>
    </row>
    <row r="731" spans="32:32" x14ac:dyDescent="0.2">
      <c r="AF731" s="232"/>
    </row>
    <row r="732" spans="32:32" x14ac:dyDescent="0.2">
      <c r="AF732" s="232"/>
    </row>
    <row r="733" spans="32:32" x14ac:dyDescent="0.2">
      <c r="AF733" s="232"/>
    </row>
    <row r="734" spans="32:32" x14ac:dyDescent="0.2">
      <c r="AF734" s="232"/>
    </row>
    <row r="735" spans="32:32" x14ac:dyDescent="0.2">
      <c r="AF735" s="232"/>
    </row>
    <row r="736" spans="32:32" x14ac:dyDescent="0.2">
      <c r="AF736" s="232"/>
    </row>
    <row r="737" spans="32:32" x14ac:dyDescent="0.2">
      <c r="AF737" s="232"/>
    </row>
    <row r="738" spans="32:32" x14ac:dyDescent="0.2">
      <c r="AF738" s="232"/>
    </row>
    <row r="739" spans="32:32" x14ac:dyDescent="0.2">
      <c r="AF739" s="232"/>
    </row>
    <row r="740" spans="32:32" x14ac:dyDescent="0.2">
      <c r="AF740" s="232"/>
    </row>
    <row r="741" spans="32:32" x14ac:dyDescent="0.2">
      <c r="AF741" s="232"/>
    </row>
    <row r="742" spans="32:32" x14ac:dyDescent="0.2">
      <c r="AF742" s="232"/>
    </row>
    <row r="743" spans="32:32" x14ac:dyDescent="0.2">
      <c r="AF743" s="232"/>
    </row>
    <row r="744" spans="32:32" x14ac:dyDescent="0.2">
      <c r="AF744" s="232"/>
    </row>
    <row r="745" spans="32:32" x14ac:dyDescent="0.2">
      <c r="AF745" s="232"/>
    </row>
    <row r="746" spans="32:32" x14ac:dyDescent="0.2">
      <c r="AF746" s="232"/>
    </row>
    <row r="747" spans="32:32" x14ac:dyDescent="0.2">
      <c r="AF747" s="232"/>
    </row>
    <row r="748" spans="32:32" x14ac:dyDescent="0.2">
      <c r="AF748" s="232"/>
    </row>
    <row r="749" spans="32:32" x14ac:dyDescent="0.2">
      <c r="AF749" s="232"/>
    </row>
    <row r="750" spans="32:32" x14ac:dyDescent="0.2">
      <c r="AF750" s="232"/>
    </row>
    <row r="751" spans="32:32" x14ac:dyDescent="0.2">
      <c r="AF751" s="232"/>
    </row>
    <row r="752" spans="32:32" x14ac:dyDescent="0.2">
      <c r="AF752" s="232"/>
    </row>
    <row r="753" spans="32:32" x14ac:dyDescent="0.2">
      <c r="AF753" s="232"/>
    </row>
    <row r="754" spans="32:32" x14ac:dyDescent="0.2">
      <c r="AF754" s="232"/>
    </row>
    <row r="755" spans="32:32" x14ac:dyDescent="0.2">
      <c r="AF755" s="232"/>
    </row>
    <row r="756" spans="32:32" x14ac:dyDescent="0.2">
      <c r="AF756" s="232"/>
    </row>
    <row r="757" spans="32:32" x14ac:dyDescent="0.2">
      <c r="AF757" s="232"/>
    </row>
    <row r="758" spans="32:32" x14ac:dyDescent="0.2">
      <c r="AF758" s="232"/>
    </row>
    <row r="759" spans="32:32" x14ac:dyDescent="0.2">
      <c r="AF759" s="232"/>
    </row>
    <row r="760" spans="32:32" x14ac:dyDescent="0.2">
      <c r="AF760" s="232"/>
    </row>
    <row r="761" spans="32:32" x14ac:dyDescent="0.2">
      <c r="AF761" s="232"/>
    </row>
    <row r="762" spans="32:32" x14ac:dyDescent="0.2">
      <c r="AF762" s="232"/>
    </row>
    <row r="763" spans="32:32" x14ac:dyDescent="0.2">
      <c r="AF763" s="232"/>
    </row>
    <row r="764" spans="32:32" x14ac:dyDescent="0.2">
      <c r="AF764" s="232"/>
    </row>
    <row r="765" spans="32:32" x14ac:dyDescent="0.2">
      <c r="AF765" s="232"/>
    </row>
    <row r="766" spans="32:32" x14ac:dyDescent="0.2">
      <c r="AF766" s="232"/>
    </row>
    <row r="767" spans="32:32" x14ac:dyDescent="0.2">
      <c r="AF767" s="232"/>
    </row>
    <row r="768" spans="32:32" x14ac:dyDescent="0.2">
      <c r="AF768" s="232"/>
    </row>
    <row r="769" spans="32:32" x14ac:dyDescent="0.2">
      <c r="AF769" s="232"/>
    </row>
    <row r="770" spans="32:32" x14ac:dyDescent="0.2">
      <c r="AF770" s="232"/>
    </row>
    <row r="771" spans="32:32" x14ac:dyDescent="0.2">
      <c r="AF771" s="232"/>
    </row>
    <row r="772" spans="32:32" x14ac:dyDescent="0.2">
      <c r="AF772" s="232"/>
    </row>
    <row r="773" spans="32:32" x14ac:dyDescent="0.2">
      <c r="AF773" s="232"/>
    </row>
    <row r="774" spans="32:32" x14ac:dyDescent="0.2">
      <c r="AF774" s="232"/>
    </row>
    <row r="775" spans="32:32" x14ac:dyDescent="0.2">
      <c r="AF775" s="232"/>
    </row>
    <row r="776" spans="32:32" x14ac:dyDescent="0.2">
      <c r="AF776" s="232"/>
    </row>
    <row r="777" spans="32:32" x14ac:dyDescent="0.2">
      <c r="AF777" s="232"/>
    </row>
    <row r="778" spans="32:32" x14ac:dyDescent="0.2">
      <c r="AF778" s="232"/>
    </row>
    <row r="779" spans="32:32" x14ac:dyDescent="0.2">
      <c r="AF779" s="232"/>
    </row>
    <row r="780" spans="32:32" x14ac:dyDescent="0.2">
      <c r="AF780" s="232"/>
    </row>
    <row r="781" spans="32:32" x14ac:dyDescent="0.2">
      <c r="AF781" s="232"/>
    </row>
    <row r="782" spans="32:32" x14ac:dyDescent="0.2">
      <c r="AF782" s="232"/>
    </row>
    <row r="783" spans="32:32" x14ac:dyDescent="0.2">
      <c r="AF783" s="232"/>
    </row>
    <row r="784" spans="32:32" x14ac:dyDescent="0.2">
      <c r="AF784" s="232"/>
    </row>
    <row r="785" spans="32:32" x14ac:dyDescent="0.2">
      <c r="AF785" s="232"/>
    </row>
    <row r="786" spans="32:32" x14ac:dyDescent="0.2">
      <c r="AF786" s="232"/>
    </row>
    <row r="787" spans="32:32" x14ac:dyDescent="0.2">
      <c r="AF787" s="232"/>
    </row>
    <row r="788" spans="32:32" x14ac:dyDescent="0.2">
      <c r="AF788" s="232"/>
    </row>
    <row r="789" spans="32:32" x14ac:dyDescent="0.2">
      <c r="AF789" s="232"/>
    </row>
    <row r="790" spans="32:32" x14ac:dyDescent="0.2">
      <c r="AF790" s="232"/>
    </row>
    <row r="791" spans="32:32" x14ac:dyDescent="0.2">
      <c r="AF791" s="232"/>
    </row>
    <row r="792" spans="32:32" x14ac:dyDescent="0.2">
      <c r="AF792" s="232"/>
    </row>
    <row r="793" spans="32:32" x14ac:dyDescent="0.2">
      <c r="AF793" s="232"/>
    </row>
    <row r="794" spans="32:32" x14ac:dyDescent="0.2">
      <c r="AF794" s="232"/>
    </row>
    <row r="795" spans="32:32" x14ac:dyDescent="0.2">
      <c r="AF795" s="232"/>
    </row>
    <row r="796" spans="32:32" x14ac:dyDescent="0.2">
      <c r="AF796" s="232"/>
    </row>
    <row r="797" spans="32:32" x14ac:dyDescent="0.2">
      <c r="AF797" s="232"/>
    </row>
    <row r="798" spans="32:32" x14ac:dyDescent="0.2">
      <c r="AF798" s="232"/>
    </row>
    <row r="799" spans="32:32" x14ac:dyDescent="0.2">
      <c r="AF799" s="232"/>
    </row>
    <row r="800" spans="32:32" x14ac:dyDescent="0.2">
      <c r="AF800" s="232"/>
    </row>
    <row r="801" spans="32:32" x14ac:dyDescent="0.2">
      <c r="AF801" s="232"/>
    </row>
    <row r="802" spans="32:32" x14ac:dyDescent="0.2">
      <c r="AF802" s="232"/>
    </row>
    <row r="803" spans="32:32" x14ac:dyDescent="0.2">
      <c r="AF803" s="232"/>
    </row>
    <row r="804" spans="32:32" x14ac:dyDescent="0.2">
      <c r="AF804" s="232"/>
    </row>
    <row r="805" spans="32:32" x14ac:dyDescent="0.2">
      <c r="AF805" s="232"/>
    </row>
    <row r="806" spans="32:32" x14ac:dyDescent="0.2">
      <c r="AF806" s="232"/>
    </row>
    <row r="807" spans="32:32" x14ac:dyDescent="0.2">
      <c r="AF807" s="232"/>
    </row>
    <row r="808" spans="32:32" x14ac:dyDescent="0.2">
      <c r="AF808" s="232"/>
    </row>
    <row r="809" spans="32:32" x14ac:dyDescent="0.2">
      <c r="AF809" s="232"/>
    </row>
    <row r="810" spans="32:32" x14ac:dyDescent="0.2">
      <c r="AF810" s="232"/>
    </row>
    <row r="811" spans="32:32" x14ac:dyDescent="0.2">
      <c r="AF811" s="232"/>
    </row>
    <row r="812" spans="32:32" x14ac:dyDescent="0.2">
      <c r="AF812" s="232"/>
    </row>
    <row r="813" spans="32:32" x14ac:dyDescent="0.2">
      <c r="AF813" s="232"/>
    </row>
    <row r="814" spans="32:32" x14ac:dyDescent="0.2">
      <c r="AF814" s="232"/>
    </row>
    <row r="815" spans="32:32" x14ac:dyDescent="0.2">
      <c r="AF815" s="232"/>
    </row>
    <row r="816" spans="32:32" x14ac:dyDescent="0.2">
      <c r="AF816" s="232"/>
    </row>
    <row r="817" spans="32:32" x14ac:dyDescent="0.2">
      <c r="AF817" s="232"/>
    </row>
    <row r="818" spans="32:32" x14ac:dyDescent="0.2">
      <c r="AF818" s="232"/>
    </row>
    <row r="819" spans="32:32" x14ac:dyDescent="0.2">
      <c r="AF819" s="232"/>
    </row>
    <row r="820" spans="32:32" x14ac:dyDescent="0.2">
      <c r="AF820" s="232"/>
    </row>
    <row r="821" spans="32:32" x14ac:dyDescent="0.2">
      <c r="AF821" s="232"/>
    </row>
    <row r="822" spans="32:32" x14ac:dyDescent="0.2">
      <c r="AF822" s="232"/>
    </row>
    <row r="823" spans="32:32" x14ac:dyDescent="0.2">
      <c r="AF823" s="232"/>
    </row>
    <row r="824" spans="32:32" x14ac:dyDescent="0.2">
      <c r="AF824" s="232"/>
    </row>
    <row r="825" spans="32:32" x14ac:dyDescent="0.2">
      <c r="AF825" s="232"/>
    </row>
    <row r="826" spans="32:32" x14ac:dyDescent="0.2">
      <c r="AF826" s="232"/>
    </row>
    <row r="827" spans="32:32" x14ac:dyDescent="0.2">
      <c r="AF827" s="232"/>
    </row>
    <row r="828" spans="32:32" x14ac:dyDescent="0.2">
      <c r="AF828" s="232"/>
    </row>
    <row r="829" spans="32:32" x14ac:dyDescent="0.2">
      <c r="AF829" s="232"/>
    </row>
    <row r="830" spans="32:32" x14ac:dyDescent="0.2">
      <c r="AF830" s="232"/>
    </row>
    <row r="831" spans="32:32" x14ac:dyDescent="0.2">
      <c r="AF831" s="232"/>
    </row>
    <row r="832" spans="32:32" x14ac:dyDescent="0.2">
      <c r="AF832" s="232"/>
    </row>
    <row r="833" spans="32:32" x14ac:dyDescent="0.2">
      <c r="AF833" s="232"/>
    </row>
    <row r="834" spans="32:32" x14ac:dyDescent="0.2">
      <c r="AF834" s="232"/>
    </row>
    <row r="835" spans="32:32" x14ac:dyDescent="0.2">
      <c r="AF835" s="232"/>
    </row>
    <row r="836" spans="32:32" x14ac:dyDescent="0.2">
      <c r="AF836" s="232"/>
    </row>
    <row r="837" spans="32:32" x14ac:dyDescent="0.2">
      <c r="AF837" s="232"/>
    </row>
    <row r="838" spans="32:32" x14ac:dyDescent="0.2">
      <c r="AF838" s="232"/>
    </row>
    <row r="839" spans="32:32" x14ac:dyDescent="0.2">
      <c r="AF839" s="232"/>
    </row>
    <row r="840" spans="32:32" x14ac:dyDescent="0.2">
      <c r="AF840" s="232"/>
    </row>
    <row r="841" spans="32:32" x14ac:dyDescent="0.2">
      <c r="AF841" s="232"/>
    </row>
    <row r="842" spans="32:32" x14ac:dyDescent="0.2">
      <c r="AF842" s="232"/>
    </row>
    <row r="843" spans="32:32" x14ac:dyDescent="0.2">
      <c r="AF843" s="232"/>
    </row>
    <row r="844" spans="32:32" x14ac:dyDescent="0.2">
      <c r="AF844" s="232"/>
    </row>
    <row r="845" spans="32:32" x14ac:dyDescent="0.2">
      <c r="AF845" s="232"/>
    </row>
    <row r="846" spans="32:32" x14ac:dyDescent="0.2">
      <c r="AF846" s="232"/>
    </row>
    <row r="847" spans="32:32" x14ac:dyDescent="0.2">
      <c r="AF847" s="232"/>
    </row>
    <row r="848" spans="32:32" x14ac:dyDescent="0.2">
      <c r="AF848" s="232"/>
    </row>
    <row r="849" spans="32:32" x14ac:dyDescent="0.2">
      <c r="AF849" s="232"/>
    </row>
    <row r="850" spans="32:32" x14ac:dyDescent="0.2">
      <c r="AF850" s="232"/>
    </row>
    <row r="851" spans="32:32" x14ac:dyDescent="0.2">
      <c r="AF851" s="232"/>
    </row>
    <row r="852" spans="32:32" x14ac:dyDescent="0.2">
      <c r="AF852" s="232"/>
    </row>
    <row r="853" spans="32:32" x14ac:dyDescent="0.2">
      <c r="AF853" s="232"/>
    </row>
    <row r="854" spans="32:32" x14ac:dyDescent="0.2">
      <c r="AF854" s="232"/>
    </row>
    <row r="855" spans="32:32" x14ac:dyDescent="0.2">
      <c r="AF855" s="232"/>
    </row>
    <row r="856" spans="32:32" x14ac:dyDescent="0.2">
      <c r="AF856" s="232"/>
    </row>
    <row r="857" spans="32:32" x14ac:dyDescent="0.2">
      <c r="AF857" s="232"/>
    </row>
    <row r="858" spans="32:32" x14ac:dyDescent="0.2">
      <c r="AF858" s="232"/>
    </row>
    <row r="859" spans="32:32" x14ac:dyDescent="0.2">
      <c r="AF859" s="232"/>
    </row>
    <row r="860" spans="32:32" x14ac:dyDescent="0.2">
      <c r="AF860" s="232"/>
    </row>
    <row r="861" spans="32:32" x14ac:dyDescent="0.2">
      <c r="AF861" s="232"/>
    </row>
    <row r="862" spans="32:32" x14ac:dyDescent="0.2">
      <c r="AF862" s="232"/>
    </row>
    <row r="863" spans="32:32" x14ac:dyDescent="0.2">
      <c r="AF863" s="232"/>
    </row>
    <row r="864" spans="32:32" x14ac:dyDescent="0.2">
      <c r="AF864" s="232"/>
    </row>
    <row r="865" spans="32:32" x14ac:dyDescent="0.2">
      <c r="AF865" s="232"/>
    </row>
    <row r="866" spans="32:32" x14ac:dyDescent="0.2">
      <c r="AF866" s="232"/>
    </row>
    <row r="867" spans="32:32" x14ac:dyDescent="0.2">
      <c r="AF867" s="232"/>
    </row>
    <row r="868" spans="32:32" x14ac:dyDescent="0.2">
      <c r="AF868" s="232"/>
    </row>
    <row r="869" spans="32:32" x14ac:dyDescent="0.2">
      <c r="AF869" s="232"/>
    </row>
    <row r="870" spans="32:32" x14ac:dyDescent="0.2">
      <c r="AF870" s="232"/>
    </row>
    <row r="871" spans="32:32" x14ac:dyDescent="0.2">
      <c r="AF871" s="232"/>
    </row>
    <row r="872" spans="32:32" x14ac:dyDescent="0.2">
      <c r="AF872" s="232"/>
    </row>
    <row r="873" spans="32:32" x14ac:dyDescent="0.2">
      <c r="AF873" s="232"/>
    </row>
    <row r="874" spans="32:32" x14ac:dyDescent="0.2">
      <c r="AF874" s="232"/>
    </row>
    <row r="875" spans="32:32" x14ac:dyDescent="0.2">
      <c r="AF875" s="232"/>
    </row>
    <row r="876" spans="32:32" x14ac:dyDescent="0.2">
      <c r="AF876" s="232"/>
    </row>
    <row r="877" spans="32:32" x14ac:dyDescent="0.2">
      <c r="AF877" s="232"/>
    </row>
    <row r="878" spans="32:32" x14ac:dyDescent="0.2">
      <c r="AF878" s="232"/>
    </row>
    <row r="879" spans="32:32" x14ac:dyDescent="0.2">
      <c r="AF879" s="232"/>
    </row>
    <row r="880" spans="32:32" x14ac:dyDescent="0.2">
      <c r="AF880" s="232"/>
    </row>
    <row r="881" spans="32:32" x14ac:dyDescent="0.2">
      <c r="AF881" s="232"/>
    </row>
    <row r="882" spans="32:32" x14ac:dyDescent="0.2">
      <c r="AF882" s="232"/>
    </row>
    <row r="883" spans="32:32" x14ac:dyDescent="0.2">
      <c r="AF883" s="232"/>
    </row>
    <row r="884" spans="32:32" x14ac:dyDescent="0.2">
      <c r="AF884" s="232"/>
    </row>
    <row r="885" spans="32:32" x14ac:dyDescent="0.2">
      <c r="AF885" s="232"/>
    </row>
    <row r="886" spans="32:32" x14ac:dyDescent="0.2">
      <c r="AF886" s="232"/>
    </row>
    <row r="887" spans="32:32" x14ac:dyDescent="0.2">
      <c r="AF887" s="232"/>
    </row>
    <row r="888" spans="32:32" x14ac:dyDescent="0.2">
      <c r="AF888" s="232"/>
    </row>
    <row r="889" spans="32:32" x14ac:dyDescent="0.2">
      <c r="AF889" s="232"/>
    </row>
    <row r="890" spans="32:32" x14ac:dyDescent="0.2">
      <c r="AF890" s="232"/>
    </row>
    <row r="891" spans="32:32" x14ac:dyDescent="0.2">
      <c r="AF891" s="232"/>
    </row>
    <row r="892" spans="32:32" x14ac:dyDescent="0.2">
      <c r="AF892" s="232"/>
    </row>
    <row r="893" spans="32:32" x14ac:dyDescent="0.2">
      <c r="AF893" s="232"/>
    </row>
    <row r="894" spans="32:32" x14ac:dyDescent="0.2">
      <c r="AF894" s="232"/>
    </row>
    <row r="895" spans="32:32" x14ac:dyDescent="0.2">
      <c r="AF895" s="232"/>
    </row>
    <row r="896" spans="32:32" x14ac:dyDescent="0.2">
      <c r="AF896" s="232"/>
    </row>
    <row r="897" spans="32:32" x14ac:dyDescent="0.2">
      <c r="AF897" s="232"/>
    </row>
    <row r="898" spans="32:32" x14ac:dyDescent="0.2">
      <c r="AF898" s="232"/>
    </row>
    <row r="899" spans="32:32" x14ac:dyDescent="0.2">
      <c r="AF899" s="232"/>
    </row>
    <row r="900" spans="32:32" x14ac:dyDescent="0.2">
      <c r="AF900" s="232"/>
    </row>
    <row r="901" spans="32:32" x14ac:dyDescent="0.2">
      <c r="AF901" s="232"/>
    </row>
    <row r="902" spans="32:32" x14ac:dyDescent="0.2">
      <c r="AF902" s="232"/>
    </row>
    <row r="903" spans="32:32" x14ac:dyDescent="0.2">
      <c r="AF903" s="232"/>
    </row>
    <row r="904" spans="32:32" x14ac:dyDescent="0.2">
      <c r="AF904" s="232"/>
    </row>
    <row r="905" spans="32:32" x14ac:dyDescent="0.2">
      <c r="AF905" s="232"/>
    </row>
    <row r="906" spans="32:32" x14ac:dyDescent="0.2">
      <c r="AF906" s="232"/>
    </row>
    <row r="907" spans="32:32" x14ac:dyDescent="0.2">
      <c r="AF907" s="232"/>
    </row>
    <row r="908" spans="32:32" x14ac:dyDescent="0.2">
      <c r="AF908" s="232"/>
    </row>
    <row r="909" spans="32:32" x14ac:dyDescent="0.2">
      <c r="AF909" s="232"/>
    </row>
    <row r="910" spans="32:32" x14ac:dyDescent="0.2">
      <c r="AF910" s="232"/>
    </row>
    <row r="911" spans="32:32" x14ac:dyDescent="0.2">
      <c r="AF911" s="232"/>
    </row>
    <row r="912" spans="32:32" x14ac:dyDescent="0.2">
      <c r="AF912" s="232"/>
    </row>
    <row r="913" spans="32:32" x14ac:dyDescent="0.2">
      <c r="AF913" s="232"/>
    </row>
    <row r="914" spans="32:32" x14ac:dyDescent="0.2">
      <c r="AF914" s="232"/>
    </row>
    <row r="915" spans="32:32" x14ac:dyDescent="0.2">
      <c r="AF915" s="232"/>
    </row>
    <row r="916" spans="32:32" x14ac:dyDescent="0.2">
      <c r="AF916" s="232"/>
    </row>
    <row r="917" spans="32:32" x14ac:dyDescent="0.2">
      <c r="AF917" s="232"/>
    </row>
    <row r="918" spans="32:32" x14ac:dyDescent="0.2">
      <c r="AF918" s="232"/>
    </row>
    <row r="919" spans="32:32" x14ac:dyDescent="0.2">
      <c r="AF919" s="232"/>
    </row>
    <row r="920" spans="32:32" x14ac:dyDescent="0.2">
      <c r="AF920" s="232"/>
    </row>
    <row r="921" spans="32:32" x14ac:dyDescent="0.2">
      <c r="AF921" s="232"/>
    </row>
    <row r="922" spans="32:32" x14ac:dyDescent="0.2">
      <c r="AF922" s="232"/>
    </row>
    <row r="923" spans="32:32" x14ac:dyDescent="0.2">
      <c r="AF923" s="232"/>
    </row>
    <row r="924" spans="32:32" x14ac:dyDescent="0.2">
      <c r="AF924" s="232"/>
    </row>
    <row r="925" spans="32:32" x14ac:dyDescent="0.2">
      <c r="AF925" s="232"/>
    </row>
    <row r="926" spans="32:32" x14ac:dyDescent="0.2">
      <c r="AF926" s="232"/>
    </row>
    <row r="927" spans="32:32" x14ac:dyDescent="0.2">
      <c r="AF927" s="232"/>
    </row>
    <row r="928" spans="32:32" x14ac:dyDescent="0.2">
      <c r="AF928" s="232"/>
    </row>
    <row r="929" spans="32:32" x14ac:dyDescent="0.2">
      <c r="AF929" s="232"/>
    </row>
    <row r="930" spans="32:32" x14ac:dyDescent="0.2">
      <c r="AF930" s="232"/>
    </row>
    <row r="931" spans="32:32" x14ac:dyDescent="0.2">
      <c r="AF931" s="232"/>
    </row>
    <row r="932" spans="32:32" x14ac:dyDescent="0.2">
      <c r="AF932" s="232"/>
    </row>
    <row r="933" spans="32:32" x14ac:dyDescent="0.2">
      <c r="AF933" s="232"/>
    </row>
    <row r="934" spans="32:32" x14ac:dyDescent="0.2">
      <c r="AF934" s="232"/>
    </row>
    <row r="935" spans="32:32" x14ac:dyDescent="0.2">
      <c r="AF935" s="232"/>
    </row>
    <row r="936" spans="32:32" x14ac:dyDescent="0.2">
      <c r="AF936" s="232"/>
    </row>
    <row r="937" spans="32:32" x14ac:dyDescent="0.2">
      <c r="AF937" s="232"/>
    </row>
    <row r="938" spans="32:32" x14ac:dyDescent="0.2">
      <c r="AF938" s="232"/>
    </row>
    <row r="939" spans="32:32" x14ac:dyDescent="0.2">
      <c r="AF939" s="232"/>
    </row>
    <row r="940" spans="32:32" x14ac:dyDescent="0.2">
      <c r="AF940" s="232"/>
    </row>
    <row r="941" spans="32:32" x14ac:dyDescent="0.2">
      <c r="AF941" s="232"/>
    </row>
    <row r="942" spans="32:32" x14ac:dyDescent="0.2">
      <c r="AF942" s="232"/>
    </row>
    <row r="943" spans="32:32" x14ac:dyDescent="0.2">
      <c r="AF943" s="232"/>
    </row>
    <row r="944" spans="32:32" x14ac:dyDescent="0.2">
      <c r="AF944" s="232"/>
    </row>
    <row r="945" spans="32:32" x14ac:dyDescent="0.2">
      <c r="AF945" s="232"/>
    </row>
    <row r="946" spans="32:32" x14ac:dyDescent="0.2">
      <c r="AF946" s="232"/>
    </row>
    <row r="947" spans="32:32" x14ac:dyDescent="0.2">
      <c r="AF947" s="232"/>
    </row>
    <row r="948" spans="32:32" x14ac:dyDescent="0.2">
      <c r="AF948" s="232"/>
    </row>
    <row r="949" spans="32:32" x14ac:dyDescent="0.2">
      <c r="AF949" s="232"/>
    </row>
    <row r="950" spans="32:32" x14ac:dyDescent="0.2">
      <c r="AF950" s="232"/>
    </row>
    <row r="951" spans="32:32" x14ac:dyDescent="0.2">
      <c r="AF951" s="232"/>
    </row>
    <row r="952" spans="32:32" x14ac:dyDescent="0.2">
      <c r="AF952" s="232"/>
    </row>
    <row r="953" spans="32:32" x14ac:dyDescent="0.2">
      <c r="AF953" s="232"/>
    </row>
    <row r="954" spans="32:32" x14ac:dyDescent="0.2">
      <c r="AF954" s="232"/>
    </row>
    <row r="955" spans="32:32" x14ac:dyDescent="0.2">
      <c r="AF955" s="232"/>
    </row>
    <row r="956" spans="32:32" x14ac:dyDescent="0.2">
      <c r="AF956" s="232"/>
    </row>
    <row r="957" spans="32:32" x14ac:dyDescent="0.2">
      <c r="AF957" s="232"/>
    </row>
    <row r="958" spans="32:32" x14ac:dyDescent="0.2">
      <c r="AF958" s="232"/>
    </row>
    <row r="959" spans="32:32" x14ac:dyDescent="0.2">
      <c r="AF959" s="232"/>
    </row>
    <row r="960" spans="32:32" x14ac:dyDescent="0.2">
      <c r="AF960" s="232"/>
    </row>
    <row r="961" spans="32:32" x14ac:dyDescent="0.2">
      <c r="AF961" s="232"/>
    </row>
    <row r="962" spans="32:32" x14ac:dyDescent="0.2">
      <c r="AF962" s="232"/>
    </row>
    <row r="963" spans="32:32" x14ac:dyDescent="0.2">
      <c r="AF963" s="232"/>
    </row>
    <row r="964" spans="32:32" x14ac:dyDescent="0.2">
      <c r="AF964" s="232"/>
    </row>
    <row r="965" spans="32:32" x14ac:dyDescent="0.2">
      <c r="AF965" s="232"/>
    </row>
    <row r="966" spans="32:32" x14ac:dyDescent="0.2">
      <c r="AF966" s="232"/>
    </row>
    <row r="967" spans="32:32" x14ac:dyDescent="0.2">
      <c r="AF967" s="232"/>
    </row>
    <row r="968" spans="32:32" x14ac:dyDescent="0.2">
      <c r="AF968" s="232"/>
    </row>
    <row r="969" spans="32:32" x14ac:dyDescent="0.2">
      <c r="AF969" s="232"/>
    </row>
    <row r="970" spans="32:32" x14ac:dyDescent="0.2">
      <c r="AF970" s="232"/>
    </row>
    <row r="971" spans="32:32" x14ac:dyDescent="0.2">
      <c r="AF971" s="232"/>
    </row>
    <row r="972" spans="32:32" x14ac:dyDescent="0.2">
      <c r="AF972" s="232"/>
    </row>
    <row r="973" spans="32:32" x14ac:dyDescent="0.2">
      <c r="AF973" s="232"/>
    </row>
    <row r="974" spans="32:32" x14ac:dyDescent="0.2">
      <c r="AF974" s="232"/>
    </row>
    <row r="975" spans="32:32" x14ac:dyDescent="0.2">
      <c r="AF975" s="232"/>
    </row>
    <row r="976" spans="32:32" x14ac:dyDescent="0.2">
      <c r="AF976" s="232"/>
    </row>
    <row r="977" spans="32:32" x14ac:dyDescent="0.2">
      <c r="AF977" s="232"/>
    </row>
    <row r="978" spans="32:32" x14ac:dyDescent="0.2">
      <c r="AF978" s="232"/>
    </row>
    <row r="979" spans="32:32" x14ac:dyDescent="0.2">
      <c r="AF979" s="232"/>
    </row>
    <row r="980" spans="32:32" x14ac:dyDescent="0.2">
      <c r="AF980" s="232"/>
    </row>
    <row r="981" spans="32:32" x14ac:dyDescent="0.2">
      <c r="AF981" s="232"/>
    </row>
    <row r="982" spans="32:32" x14ac:dyDescent="0.2">
      <c r="AF982" s="232"/>
    </row>
    <row r="983" spans="32:32" x14ac:dyDescent="0.2">
      <c r="AF983" s="232"/>
    </row>
    <row r="984" spans="32:32" x14ac:dyDescent="0.2">
      <c r="AF984" s="232"/>
    </row>
    <row r="985" spans="32:32" x14ac:dyDescent="0.2">
      <c r="AF985" s="232"/>
    </row>
    <row r="986" spans="32:32" x14ac:dyDescent="0.2">
      <c r="AF986" s="232"/>
    </row>
    <row r="987" spans="32:32" x14ac:dyDescent="0.2">
      <c r="AF987" s="232"/>
    </row>
    <row r="988" spans="32:32" x14ac:dyDescent="0.2">
      <c r="AF988" s="232"/>
    </row>
    <row r="989" spans="32:32" x14ac:dyDescent="0.2">
      <c r="AF989" s="232"/>
    </row>
    <row r="990" spans="32:32" x14ac:dyDescent="0.2">
      <c r="AF990" s="232"/>
    </row>
    <row r="991" spans="32:32" x14ac:dyDescent="0.2">
      <c r="AF991" s="232"/>
    </row>
    <row r="992" spans="32:32" x14ac:dyDescent="0.2">
      <c r="AF992" s="232"/>
    </row>
    <row r="993" spans="32:32" x14ac:dyDescent="0.2">
      <c r="AF993" s="232"/>
    </row>
    <row r="994" spans="32:32" x14ac:dyDescent="0.2">
      <c r="AF994" s="232"/>
    </row>
    <row r="995" spans="32:32" x14ac:dyDescent="0.2">
      <c r="AF995" s="232"/>
    </row>
    <row r="996" spans="32:32" x14ac:dyDescent="0.2">
      <c r="AF996" s="232"/>
    </row>
    <row r="997" spans="32:32" x14ac:dyDescent="0.2">
      <c r="AF997" s="232"/>
    </row>
    <row r="998" spans="32:32" x14ac:dyDescent="0.2">
      <c r="AF998" s="232"/>
    </row>
    <row r="999" spans="32:32" x14ac:dyDescent="0.2">
      <c r="AF999" s="232"/>
    </row>
    <row r="1000" spans="32:32" x14ac:dyDescent="0.2">
      <c r="AF1000" s="232"/>
    </row>
    <row r="1001" spans="32:32" x14ac:dyDescent="0.2">
      <c r="AF1001" s="232"/>
    </row>
    <row r="1002" spans="32:32" x14ac:dyDescent="0.2">
      <c r="AF1002" s="232"/>
    </row>
    <row r="1003" spans="32:32" x14ac:dyDescent="0.2">
      <c r="AF1003" s="232"/>
    </row>
    <row r="1004" spans="32:32" x14ac:dyDescent="0.2">
      <c r="AF1004" s="232"/>
    </row>
    <row r="1005" spans="32:32" x14ac:dyDescent="0.2">
      <c r="AF1005" s="232"/>
    </row>
    <row r="1006" spans="32:32" x14ac:dyDescent="0.2">
      <c r="AF1006" s="232"/>
    </row>
    <row r="1007" spans="32:32" x14ac:dyDescent="0.2">
      <c r="AF1007" s="232"/>
    </row>
    <row r="1008" spans="32:32" x14ac:dyDescent="0.2">
      <c r="AF1008" s="232"/>
    </row>
    <row r="1009" spans="32:32" x14ac:dyDescent="0.2">
      <c r="AF1009" s="232"/>
    </row>
    <row r="1010" spans="32:32" x14ac:dyDescent="0.2">
      <c r="AF1010" s="232"/>
    </row>
    <row r="1011" spans="32:32" x14ac:dyDescent="0.2">
      <c r="AF1011" s="232"/>
    </row>
    <row r="1012" spans="32:32" x14ac:dyDescent="0.2">
      <c r="AF1012" s="232"/>
    </row>
    <row r="1013" spans="32:32" x14ac:dyDescent="0.2">
      <c r="AF1013" s="232"/>
    </row>
    <row r="1014" spans="32:32" x14ac:dyDescent="0.2">
      <c r="AF1014" s="232"/>
    </row>
    <row r="1015" spans="32:32" x14ac:dyDescent="0.2">
      <c r="AF1015" s="232"/>
    </row>
    <row r="1016" spans="32:32" x14ac:dyDescent="0.2">
      <c r="AF1016" s="232"/>
    </row>
    <row r="1017" spans="32:32" x14ac:dyDescent="0.2">
      <c r="AF1017" s="232"/>
    </row>
    <row r="1018" spans="32:32" x14ac:dyDescent="0.2">
      <c r="AF1018" s="232"/>
    </row>
    <row r="1019" spans="32:32" x14ac:dyDescent="0.2">
      <c r="AF1019" s="232"/>
    </row>
    <row r="1020" spans="32:32" x14ac:dyDescent="0.2">
      <c r="AF1020" s="232"/>
    </row>
    <row r="1021" spans="32:32" x14ac:dyDescent="0.2">
      <c r="AF1021" s="232"/>
    </row>
    <row r="1022" spans="32:32" x14ac:dyDescent="0.2">
      <c r="AF1022" s="232"/>
    </row>
    <row r="1023" spans="32:32" x14ac:dyDescent="0.2">
      <c r="AF1023" s="232"/>
    </row>
    <row r="1024" spans="32:32" x14ac:dyDescent="0.2">
      <c r="AF1024" s="232"/>
    </row>
    <row r="1025" spans="32:32" x14ac:dyDescent="0.2">
      <c r="AF1025" s="232"/>
    </row>
    <row r="1026" spans="32:32" x14ac:dyDescent="0.2">
      <c r="AF1026" s="232"/>
    </row>
    <row r="1027" spans="32:32" x14ac:dyDescent="0.2">
      <c r="AF1027" s="232"/>
    </row>
    <row r="1028" spans="32:32" x14ac:dyDescent="0.2">
      <c r="AF1028" s="232"/>
    </row>
    <row r="1029" spans="32:32" x14ac:dyDescent="0.2">
      <c r="AF1029" s="232"/>
    </row>
    <row r="1030" spans="32:32" x14ac:dyDescent="0.2">
      <c r="AF1030" s="232"/>
    </row>
    <row r="1031" spans="32:32" x14ac:dyDescent="0.2">
      <c r="AF1031" s="232"/>
    </row>
    <row r="1032" spans="32:32" x14ac:dyDescent="0.2">
      <c r="AF1032" s="232"/>
    </row>
    <row r="1033" spans="32:32" x14ac:dyDescent="0.2">
      <c r="AF1033" s="232"/>
    </row>
    <row r="1034" spans="32:32" x14ac:dyDescent="0.2">
      <c r="AF1034" s="232"/>
    </row>
    <row r="1035" spans="32:32" x14ac:dyDescent="0.2">
      <c r="AF1035" s="232"/>
    </row>
    <row r="1036" spans="32:32" x14ac:dyDescent="0.2">
      <c r="AF1036" s="232"/>
    </row>
    <row r="1037" spans="32:32" x14ac:dyDescent="0.2">
      <c r="AF1037" s="232"/>
    </row>
    <row r="1038" spans="32:32" x14ac:dyDescent="0.2">
      <c r="AF1038" s="232"/>
    </row>
    <row r="1039" spans="32:32" x14ac:dyDescent="0.2">
      <c r="AF1039" s="232"/>
    </row>
    <row r="1040" spans="32:32" x14ac:dyDescent="0.2">
      <c r="AF1040" s="232"/>
    </row>
    <row r="1041" spans="32:32" x14ac:dyDescent="0.2">
      <c r="AF1041" s="232"/>
    </row>
    <row r="1042" spans="32:32" x14ac:dyDescent="0.2">
      <c r="AF1042" s="232"/>
    </row>
    <row r="1043" spans="32:32" x14ac:dyDescent="0.2">
      <c r="AF1043" s="232"/>
    </row>
    <row r="1044" spans="32:32" x14ac:dyDescent="0.2">
      <c r="AF1044" s="232"/>
    </row>
    <row r="1045" spans="32:32" x14ac:dyDescent="0.2">
      <c r="AF1045" s="232"/>
    </row>
    <row r="1046" spans="32:32" x14ac:dyDescent="0.2">
      <c r="AF1046" s="232"/>
    </row>
    <row r="1047" spans="32:32" x14ac:dyDescent="0.2">
      <c r="AF1047" s="232"/>
    </row>
    <row r="1048" spans="32:32" x14ac:dyDescent="0.2">
      <c r="AF1048" s="232"/>
    </row>
    <row r="1049" spans="32:32" x14ac:dyDescent="0.2">
      <c r="AF1049" s="232"/>
    </row>
    <row r="1050" spans="32:32" x14ac:dyDescent="0.2">
      <c r="AF1050" s="232"/>
    </row>
    <row r="1051" spans="32:32" x14ac:dyDescent="0.2">
      <c r="AF1051" s="232"/>
    </row>
    <row r="1052" spans="32:32" x14ac:dyDescent="0.2">
      <c r="AF1052" s="232"/>
    </row>
    <row r="1053" spans="32:32" x14ac:dyDescent="0.2">
      <c r="AF1053" s="232"/>
    </row>
    <row r="1054" spans="32:32" x14ac:dyDescent="0.2">
      <c r="AF1054" s="232"/>
    </row>
    <row r="1055" spans="32:32" x14ac:dyDescent="0.2">
      <c r="AF1055" s="232"/>
    </row>
    <row r="1056" spans="32:32" x14ac:dyDescent="0.2">
      <c r="AF1056" s="232"/>
    </row>
    <row r="1057" spans="32:32" x14ac:dyDescent="0.2">
      <c r="AF1057" s="232"/>
    </row>
    <row r="1058" spans="32:32" x14ac:dyDescent="0.2">
      <c r="AF1058" s="232"/>
    </row>
    <row r="1059" spans="32:32" x14ac:dyDescent="0.2">
      <c r="AF1059" s="232"/>
    </row>
    <row r="1060" spans="32:32" x14ac:dyDescent="0.2">
      <c r="AF1060" s="232"/>
    </row>
    <row r="1061" spans="32:32" x14ac:dyDescent="0.2">
      <c r="AF1061" s="232"/>
    </row>
    <row r="1062" spans="32:32" x14ac:dyDescent="0.2">
      <c r="AF1062" s="232"/>
    </row>
    <row r="1063" spans="32:32" x14ac:dyDescent="0.2">
      <c r="AF1063" s="232"/>
    </row>
    <row r="1064" spans="32:32" x14ac:dyDescent="0.2">
      <c r="AF1064" s="232"/>
    </row>
    <row r="1065" spans="32:32" x14ac:dyDescent="0.2">
      <c r="AF1065" s="232"/>
    </row>
    <row r="1066" spans="32:32" x14ac:dyDescent="0.2">
      <c r="AF1066" s="232"/>
    </row>
    <row r="1067" spans="32:32" x14ac:dyDescent="0.2">
      <c r="AF1067" s="232"/>
    </row>
    <row r="1068" spans="32:32" x14ac:dyDescent="0.2">
      <c r="AF1068" s="232"/>
    </row>
    <row r="1069" spans="32:32" x14ac:dyDescent="0.2">
      <c r="AF1069" s="232"/>
    </row>
    <row r="1070" spans="32:32" x14ac:dyDescent="0.2">
      <c r="AF1070" s="232"/>
    </row>
    <row r="1071" spans="32:32" x14ac:dyDescent="0.2">
      <c r="AF1071" s="232"/>
    </row>
    <row r="1072" spans="32:32" x14ac:dyDescent="0.2">
      <c r="AF1072" s="232"/>
    </row>
    <row r="1073" spans="32:32" x14ac:dyDescent="0.2">
      <c r="AF1073" s="232"/>
    </row>
    <row r="1074" spans="32:32" x14ac:dyDescent="0.2">
      <c r="AF1074" s="232"/>
    </row>
    <row r="1075" spans="32:32" x14ac:dyDescent="0.2">
      <c r="AF1075" s="232"/>
    </row>
    <row r="1076" spans="32:32" x14ac:dyDescent="0.2">
      <c r="AF1076" s="232"/>
    </row>
    <row r="1077" spans="32:32" x14ac:dyDescent="0.2">
      <c r="AF1077" s="232"/>
    </row>
    <row r="1078" spans="32:32" x14ac:dyDescent="0.2">
      <c r="AF1078" s="232"/>
    </row>
    <row r="1079" spans="32:32" x14ac:dyDescent="0.2">
      <c r="AF1079" s="232"/>
    </row>
    <row r="1080" spans="32:32" x14ac:dyDescent="0.2">
      <c r="AF1080" s="232"/>
    </row>
    <row r="1081" spans="32:32" x14ac:dyDescent="0.2">
      <c r="AF1081" s="232"/>
    </row>
    <row r="1082" spans="32:32" x14ac:dyDescent="0.2">
      <c r="AF1082" s="232"/>
    </row>
    <row r="1083" spans="32:32" x14ac:dyDescent="0.2">
      <c r="AF1083" s="232"/>
    </row>
    <row r="1084" spans="32:32" x14ac:dyDescent="0.2">
      <c r="AF1084" s="232"/>
    </row>
    <row r="1085" spans="32:32" x14ac:dyDescent="0.2">
      <c r="AF1085" s="232"/>
    </row>
    <row r="1086" spans="32:32" x14ac:dyDescent="0.2">
      <c r="AF1086" s="232"/>
    </row>
    <row r="1087" spans="32:32" x14ac:dyDescent="0.2">
      <c r="AF1087" s="232"/>
    </row>
    <row r="1088" spans="32:32" x14ac:dyDescent="0.2">
      <c r="AF1088" s="232"/>
    </row>
    <row r="1089" spans="32:32" x14ac:dyDescent="0.2">
      <c r="AF1089" s="232"/>
    </row>
    <row r="1090" spans="32:32" x14ac:dyDescent="0.2">
      <c r="AF1090" s="232"/>
    </row>
    <row r="1091" spans="32:32" x14ac:dyDescent="0.2">
      <c r="AF1091" s="232"/>
    </row>
    <row r="1092" spans="32:32" x14ac:dyDescent="0.2">
      <c r="AF1092" s="232"/>
    </row>
    <row r="1093" spans="32:32" x14ac:dyDescent="0.2">
      <c r="AF1093" s="232"/>
    </row>
    <row r="1094" spans="32:32" x14ac:dyDescent="0.2">
      <c r="AF1094" s="232"/>
    </row>
    <row r="1095" spans="32:32" x14ac:dyDescent="0.2">
      <c r="AF1095" s="232"/>
    </row>
    <row r="1096" spans="32:32" x14ac:dyDescent="0.2">
      <c r="AF1096" s="232"/>
    </row>
    <row r="1097" spans="32:32" x14ac:dyDescent="0.2">
      <c r="AF1097" s="232"/>
    </row>
    <row r="1098" spans="32:32" x14ac:dyDescent="0.2">
      <c r="AF1098" s="232"/>
    </row>
    <row r="1099" spans="32:32" x14ac:dyDescent="0.2">
      <c r="AF1099" s="232"/>
    </row>
    <row r="1100" spans="32:32" x14ac:dyDescent="0.2">
      <c r="AF1100" s="232"/>
    </row>
    <row r="1101" spans="32:32" x14ac:dyDescent="0.2">
      <c r="AF1101" s="232"/>
    </row>
    <row r="1102" spans="32:32" x14ac:dyDescent="0.2">
      <c r="AF1102" s="232"/>
    </row>
    <row r="1103" spans="32:32" x14ac:dyDescent="0.2">
      <c r="AF1103" s="232"/>
    </row>
    <row r="1104" spans="32:32" x14ac:dyDescent="0.2">
      <c r="AF1104" s="232"/>
    </row>
    <row r="1105" spans="32:32" x14ac:dyDescent="0.2">
      <c r="AF1105" s="232"/>
    </row>
    <row r="1106" spans="32:32" x14ac:dyDescent="0.2">
      <c r="AF1106" s="232"/>
    </row>
    <row r="1107" spans="32:32" x14ac:dyDescent="0.2">
      <c r="AF1107" s="232"/>
    </row>
    <row r="1108" spans="32:32" x14ac:dyDescent="0.2">
      <c r="AF1108" s="232"/>
    </row>
    <row r="1109" spans="32:32" x14ac:dyDescent="0.2">
      <c r="AF1109" s="232"/>
    </row>
    <row r="1110" spans="32:32" x14ac:dyDescent="0.2">
      <c r="AF1110" s="232"/>
    </row>
    <row r="1111" spans="32:32" x14ac:dyDescent="0.2">
      <c r="AF1111" s="232"/>
    </row>
    <row r="1112" spans="32:32" x14ac:dyDescent="0.2">
      <c r="AF1112" s="232"/>
    </row>
    <row r="1113" spans="32:32" x14ac:dyDescent="0.2">
      <c r="AF1113" s="232"/>
    </row>
    <row r="1114" spans="32:32" x14ac:dyDescent="0.2">
      <c r="AF1114" s="232"/>
    </row>
    <row r="1115" spans="32:32" x14ac:dyDescent="0.2">
      <c r="AF1115" s="232"/>
    </row>
    <row r="1116" spans="32:32" x14ac:dyDescent="0.2">
      <c r="AF1116" s="232"/>
    </row>
    <row r="1117" spans="32:32" x14ac:dyDescent="0.2">
      <c r="AF1117" s="232"/>
    </row>
    <row r="1118" spans="32:32" x14ac:dyDescent="0.2">
      <c r="AF1118" s="232"/>
    </row>
    <row r="1119" spans="32:32" x14ac:dyDescent="0.2">
      <c r="AF1119" s="232"/>
    </row>
    <row r="1120" spans="32:32" x14ac:dyDescent="0.2">
      <c r="AF1120" s="232"/>
    </row>
    <row r="1121" spans="32:32" x14ac:dyDescent="0.2">
      <c r="AF1121" s="232"/>
    </row>
    <row r="1122" spans="32:32" x14ac:dyDescent="0.2">
      <c r="AF1122" s="232"/>
    </row>
    <row r="1123" spans="32:32" x14ac:dyDescent="0.2">
      <c r="AF1123" s="232"/>
    </row>
    <row r="1124" spans="32:32" x14ac:dyDescent="0.2">
      <c r="AF1124" s="232"/>
    </row>
    <row r="1125" spans="32:32" x14ac:dyDescent="0.2">
      <c r="AF1125" s="232"/>
    </row>
    <row r="1126" spans="32:32" x14ac:dyDescent="0.2">
      <c r="AF1126" s="232"/>
    </row>
    <row r="1127" spans="32:32" x14ac:dyDescent="0.2">
      <c r="AF1127" s="232"/>
    </row>
    <row r="1128" spans="32:32" x14ac:dyDescent="0.2">
      <c r="AF1128" s="232"/>
    </row>
    <row r="1129" spans="32:32" x14ac:dyDescent="0.2">
      <c r="AF1129" s="232"/>
    </row>
    <row r="1130" spans="32:32" x14ac:dyDescent="0.2">
      <c r="AF1130" s="232"/>
    </row>
    <row r="1131" spans="32:32" x14ac:dyDescent="0.2">
      <c r="AF1131" s="232"/>
    </row>
    <row r="1132" spans="32:32" x14ac:dyDescent="0.2">
      <c r="AF1132" s="232"/>
    </row>
    <row r="1133" spans="32:32" x14ac:dyDescent="0.2">
      <c r="AF1133" s="232"/>
    </row>
    <row r="1134" spans="32:32" x14ac:dyDescent="0.2">
      <c r="AF1134" s="232"/>
    </row>
    <row r="1135" spans="32:32" x14ac:dyDescent="0.2">
      <c r="AF1135" s="232"/>
    </row>
    <row r="1136" spans="32:32" x14ac:dyDescent="0.2">
      <c r="AF1136" s="232"/>
    </row>
    <row r="1137" spans="32:32" x14ac:dyDescent="0.2">
      <c r="AF1137" s="232"/>
    </row>
    <row r="1138" spans="32:32" x14ac:dyDescent="0.2">
      <c r="AF1138" s="232"/>
    </row>
    <row r="1139" spans="32:32" x14ac:dyDescent="0.2">
      <c r="AF1139" s="232"/>
    </row>
    <row r="1140" spans="32:32" x14ac:dyDescent="0.2">
      <c r="AF1140" s="232"/>
    </row>
    <row r="1141" spans="32:32" x14ac:dyDescent="0.2">
      <c r="AF1141" s="232"/>
    </row>
    <row r="1142" spans="32:32" x14ac:dyDescent="0.2">
      <c r="AF1142" s="232"/>
    </row>
    <row r="1143" spans="32:32" x14ac:dyDescent="0.2">
      <c r="AF1143" s="232"/>
    </row>
    <row r="1144" spans="32:32" x14ac:dyDescent="0.2">
      <c r="AF1144" s="232"/>
    </row>
    <row r="1145" spans="32:32" x14ac:dyDescent="0.2">
      <c r="AF1145" s="232"/>
    </row>
    <row r="1146" spans="32:32" x14ac:dyDescent="0.2">
      <c r="AF1146" s="232"/>
    </row>
    <row r="1147" spans="32:32" x14ac:dyDescent="0.2">
      <c r="AF1147" s="232"/>
    </row>
    <row r="1148" spans="32:32" x14ac:dyDescent="0.2">
      <c r="AF1148" s="232"/>
    </row>
    <row r="1149" spans="32:32" x14ac:dyDescent="0.2">
      <c r="AF1149" s="232"/>
    </row>
    <row r="1150" spans="32:32" x14ac:dyDescent="0.2">
      <c r="AF1150" s="232"/>
    </row>
    <row r="1151" spans="32:32" x14ac:dyDescent="0.2">
      <c r="AF1151" s="232"/>
    </row>
    <row r="1152" spans="32:32" x14ac:dyDescent="0.2">
      <c r="AF1152" s="232"/>
    </row>
    <row r="1153" spans="32:32" x14ac:dyDescent="0.2">
      <c r="AF1153" s="232"/>
    </row>
    <row r="1154" spans="32:32" x14ac:dyDescent="0.2">
      <c r="AF1154" s="232"/>
    </row>
    <row r="1155" spans="32:32" x14ac:dyDescent="0.2">
      <c r="AF1155" s="232"/>
    </row>
    <row r="1156" spans="32:32" x14ac:dyDescent="0.2">
      <c r="AF1156" s="232"/>
    </row>
    <row r="1157" spans="32:32" x14ac:dyDescent="0.2">
      <c r="AF1157" s="232"/>
    </row>
    <row r="1158" spans="32:32" x14ac:dyDescent="0.2">
      <c r="AF1158" s="232"/>
    </row>
    <row r="1159" spans="32:32" x14ac:dyDescent="0.2">
      <c r="AF1159" s="232"/>
    </row>
    <row r="1160" spans="32:32" x14ac:dyDescent="0.2">
      <c r="AF1160" s="232"/>
    </row>
    <row r="1161" spans="32:32" x14ac:dyDescent="0.2">
      <c r="AF1161" s="232"/>
    </row>
    <row r="1162" spans="32:32" x14ac:dyDescent="0.2">
      <c r="AF1162" s="232"/>
    </row>
    <row r="1163" spans="32:32" x14ac:dyDescent="0.2">
      <c r="AF1163" s="232"/>
    </row>
    <row r="1164" spans="32:32" x14ac:dyDescent="0.2">
      <c r="AF1164" s="232"/>
    </row>
    <row r="1165" spans="32:32" x14ac:dyDescent="0.2">
      <c r="AF1165" s="232"/>
    </row>
    <row r="1166" spans="32:32" x14ac:dyDescent="0.2">
      <c r="AF1166" s="232"/>
    </row>
    <row r="1167" spans="32:32" x14ac:dyDescent="0.2">
      <c r="AF1167" s="232"/>
    </row>
    <row r="1168" spans="32:32" x14ac:dyDescent="0.2">
      <c r="AF1168" s="232"/>
    </row>
    <row r="1169" spans="32:32" x14ac:dyDescent="0.2">
      <c r="AF1169" s="232"/>
    </row>
    <row r="1170" spans="32:32" x14ac:dyDescent="0.2">
      <c r="AF1170" s="232"/>
    </row>
    <row r="1171" spans="32:32" x14ac:dyDescent="0.2">
      <c r="AF1171" s="232"/>
    </row>
    <row r="1172" spans="32:32" x14ac:dyDescent="0.2">
      <c r="AF1172" s="232"/>
    </row>
    <row r="1173" spans="32:32" x14ac:dyDescent="0.2">
      <c r="AF1173" s="232"/>
    </row>
    <row r="1174" spans="32:32" x14ac:dyDescent="0.2">
      <c r="AF1174" s="232"/>
    </row>
    <row r="1175" spans="32:32" x14ac:dyDescent="0.2">
      <c r="AF1175" s="232"/>
    </row>
    <row r="1176" spans="32:32" x14ac:dyDescent="0.2">
      <c r="AF1176" s="232"/>
    </row>
    <row r="1177" spans="32:32" x14ac:dyDescent="0.2">
      <c r="AF1177" s="232"/>
    </row>
    <row r="1178" spans="32:32" x14ac:dyDescent="0.2">
      <c r="AF1178" s="232"/>
    </row>
    <row r="1179" spans="32:32" x14ac:dyDescent="0.2">
      <c r="AF1179" s="232"/>
    </row>
    <row r="1180" spans="32:32" x14ac:dyDescent="0.2">
      <c r="AF1180" s="232"/>
    </row>
    <row r="1181" spans="32:32" x14ac:dyDescent="0.2">
      <c r="AF1181" s="232"/>
    </row>
    <row r="1182" spans="32:32" x14ac:dyDescent="0.2">
      <c r="AF1182" s="232"/>
    </row>
    <row r="1183" spans="32:32" x14ac:dyDescent="0.2">
      <c r="AF1183" s="232"/>
    </row>
    <row r="1184" spans="32:32" x14ac:dyDescent="0.2">
      <c r="AF1184" s="232"/>
    </row>
    <row r="1185" spans="32:32" x14ac:dyDescent="0.2">
      <c r="AF1185" s="232"/>
    </row>
    <row r="1186" spans="32:32" x14ac:dyDescent="0.2">
      <c r="AF1186" s="232"/>
    </row>
    <row r="1187" spans="32:32" x14ac:dyDescent="0.2">
      <c r="AF1187" s="232"/>
    </row>
    <row r="1188" spans="32:32" x14ac:dyDescent="0.2">
      <c r="AF1188" s="232"/>
    </row>
    <row r="1189" spans="32:32" x14ac:dyDescent="0.2">
      <c r="AF1189" s="232"/>
    </row>
    <row r="1190" spans="32:32" x14ac:dyDescent="0.2">
      <c r="AF1190" s="232"/>
    </row>
    <row r="1191" spans="32:32" x14ac:dyDescent="0.2">
      <c r="AF1191" s="232"/>
    </row>
    <row r="1192" spans="32:32" x14ac:dyDescent="0.2">
      <c r="AF1192" s="232"/>
    </row>
    <row r="1193" spans="32:32" x14ac:dyDescent="0.2">
      <c r="AF1193" s="232"/>
    </row>
    <row r="1194" spans="32:32" x14ac:dyDescent="0.2">
      <c r="AF1194" s="232"/>
    </row>
    <row r="1195" spans="32:32" x14ac:dyDescent="0.2">
      <c r="AF1195" s="232"/>
    </row>
    <row r="1196" spans="32:32" x14ac:dyDescent="0.2">
      <c r="AF1196" s="232"/>
    </row>
    <row r="1197" spans="32:32" x14ac:dyDescent="0.2">
      <c r="AF1197" s="232"/>
    </row>
    <row r="1198" spans="32:32" x14ac:dyDescent="0.2">
      <c r="AF1198" s="232"/>
    </row>
    <row r="1199" spans="32:32" x14ac:dyDescent="0.2">
      <c r="AF1199" s="232"/>
    </row>
    <row r="1200" spans="32:32" x14ac:dyDescent="0.2">
      <c r="AF1200" s="232"/>
    </row>
    <row r="1201" spans="32:32" x14ac:dyDescent="0.2">
      <c r="AF1201" s="232"/>
    </row>
    <row r="1202" spans="32:32" x14ac:dyDescent="0.2">
      <c r="AF1202" s="232"/>
    </row>
    <row r="1203" spans="32:32" x14ac:dyDescent="0.2">
      <c r="AF1203" s="232"/>
    </row>
    <row r="1204" spans="32:32" x14ac:dyDescent="0.2">
      <c r="AF1204" s="232"/>
    </row>
    <row r="1205" spans="32:32" x14ac:dyDescent="0.2">
      <c r="AF1205" s="232"/>
    </row>
    <row r="1206" spans="32:32" x14ac:dyDescent="0.2">
      <c r="AF1206" s="232"/>
    </row>
    <row r="1207" spans="32:32" x14ac:dyDescent="0.2">
      <c r="AF1207" s="232"/>
    </row>
    <row r="1208" spans="32:32" x14ac:dyDescent="0.2">
      <c r="AF1208" s="232"/>
    </row>
    <row r="1209" spans="32:32" x14ac:dyDescent="0.2">
      <c r="AF1209" s="232"/>
    </row>
    <row r="1210" spans="32:32" x14ac:dyDescent="0.2">
      <c r="AF1210" s="232"/>
    </row>
    <row r="1211" spans="32:32" x14ac:dyDescent="0.2">
      <c r="AF1211" s="232"/>
    </row>
    <row r="1212" spans="32:32" x14ac:dyDescent="0.2">
      <c r="AF1212" s="232"/>
    </row>
    <row r="1213" spans="32:32" x14ac:dyDescent="0.2">
      <c r="AF1213" s="232"/>
    </row>
    <row r="1214" spans="32:32" x14ac:dyDescent="0.2">
      <c r="AF1214" s="232"/>
    </row>
    <row r="1215" spans="32:32" x14ac:dyDescent="0.2">
      <c r="AF1215" s="232"/>
    </row>
    <row r="1216" spans="32:32" x14ac:dyDescent="0.2">
      <c r="AF1216" s="232"/>
    </row>
    <row r="1217" spans="32:32" x14ac:dyDescent="0.2">
      <c r="AF1217" s="232"/>
    </row>
    <row r="1218" spans="32:32" x14ac:dyDescent="0.2">
      <c r="AF1218" s="232"/>
    </row>
    <row r="1219" spans="32:32" x14ac:dyDescent="0.2">
      <c r="AF1219" s="232"/>
    </row>
    <row r="1220" spans="32:32" x14ac:dyDescent="0.2">
      <c r="AF1220" s="232"/>
    </row>
    <row r="1221" spans="32:32" x14ac:dyDescent="0.2">
      <c r="AF1221" s="232"/>
    </row>
    <row r="1222" spans="32:32" x14ac:dyDescent="0.2">
      <c r="AF1222" s="232"/>
    </row>
    <row r="1223" spans="32:32" x14ac:dyDescent="0.2">
      <c r="AF1223" s="232"/>
    </row>
    <row r="1224" spans="32:32" x14ac:dyDescent="0.2">
      <c r="AF1224" s="232"/>
    </row>
    <row r="1225" spans="32:32" x14ac:dyDescent="0.2">
      <c r="AF1225" s="232"/>
    </row>
    <row r="1226" spans="32:32" x14ac:dyDescent="0.2">
      <c r="AF1226" s="232"/>
    </row>
    <row r="1227" spans="32:32" x14ac:dyDescent="0.2">
      <c r="AF1227" s="232"/>
    </row>
    <row r="1228" spans="32:32" x14ac:dyDescent="0.2">
      <c r="AF1228" s="232"/>
    </row>
    <row r="1229" spans="32:32" x14ac:dyDescent="0.2">
      <c r="AF1229" s="232"/>
    </row>
    <row r="1230" spans="32:32" x14ac:dyDescent="0.2">
      <c r="AF1230" s="232"/>
    </row>
    <row r="1231" spans="32:32" x14ac:dyDescent="0.2">
      <c r="AF1231" s="232"/>
    </row>
    <row r="1232" spans="32:32" x14ac:dyDescent="0.2">
      <c r="AF1232" s="232"/>
    </row>
    <row r="1233" spans="32:32" x14ac:dyDescent="0.2">
      <c r="AF1233" s="232"/>
    </row>
    <row r="1234" spans="32:32" x14ac:dyDescent="0.2">
      <c r="AF1234" s="232"/>
    </row>
    <row r="1235" spans="32:32" x14ac:dyDescent="0.2">
      <c r="AF1235" s="232"/>
    </row>
    <row r="1236" spans="32:32" x14ac:dyDescent="0.2">
      <c r="AF1236" s="232"/>
    </row>
    <row r="1237" spans="32:32" x14ac:dyDescent="0.2">
      <c r="AF1237" s="232"/>
    </row>
    <row r="1238" spans="32:32" x14ac:dyDescent="0.2">
      <c r="AF1238" s="232"/>
    </row>
    <row r="1239" spans="32:32" x14ac:dyDescent="0.2">
      <c r="AF1239" s="232"/>
    </row>
    <row r="1240" spans="32:32" x14ac:dyDescent="0.2">
      <c r="AF1240" s="232"/>
    </row>
    <row r="1241" spans="32:32" x14ac:dyDescent="0.2">
      <c r="AF1241" s="232"/>
    </row>
    <row r="1242" spans="32:32" x14ac:dyDescent="0.2">
      <c r="AF1242" s="232"/>
    </row>
    <row r="1243" spans="32:32" x14ac:dyDescent="0.2">
      <c r="AF1243" s="232"/>
    </row>
    <row r="1244" spans="32:32" x14ac:dyDescent="0.2">
      <c r="AF1244" s="232"/>
    </row>
    <row r="1245" spans="32:32" x14ac:dyDescent="0.2">
      <c r="AF1245" s="232"/>
    </row>
    <row r="1246" spans="32:32" x14ac:dyDescent="0.2">
      <c r="AF1246" s="232"/>
    </row>
    <row r="1247" spans="32:32" x14ac:dyDescent="0.2">
      <c r="AF1247" s="232"/>
    </row>
    <row r="1248" spans="32:32" x14ac:dyDescent="0.2">
      <c r="AF1248" s="232"/>
    </row>
    <row r="1249" spans="32:32" x14ac:dyDescent="0.2">
      <c r="AF1249" s="232"/>
    </row>
    <row r="1250" spans="32:32" x14ac:dyDescent="0.2">
      <c r="AF1250" s="232"/>
    </row>
    <row r="1251" spans="32:32" x14ac:dyDescent="0.2">
      <c r="AF1251" s="232"/>
    </row>
    <row r="1252" spans="32:32" x14ac:dyDescent="0.2">
      <c r="AF1252" s="232"/>
    </row>
    <row r="1253" spans="32:32" x14ac:dyDescent="0.2">
      <c r="AF1253" s="232"/>
    </row>
    <row r="1254" spans="32:32" x14ac:dyDescent="0.2">
      <c r="AF1254" s="232"/>
    </row>
    <row r="1255" spans="32:32" x14ac:dyDescent="0.2">
      <c r="AF1255" s="232"/>
    </row>
    <row r="1256" spans="32:32" x14ac:dyDescent="0.2">
      <c r="AF1256" s="232"/>
    </row>
    <row r="1257" spans="32:32" x14ac:dyDescent="0.2">
      <c r="AF1257" s="232"/>
    </row>
    <row r="1258" spans="32:32" x14ac:dyDescent="0.2">
      <c r="AF1258" s="232"/>
    </row>
    <row r="1259" spans="32:32" x14ac:dyDescent="0.2">
      <c r="AF1259" s="232"/>
    </row>
    <row r="1260" spans="32:32" x14ac:dyDescent="0.2">
      <c r="AF1260" s="232"/>
    </row>
    <row r="1261" spans="32:32" x14ac:dyDescent="0.2">
      <c r="AF1261" s="232"/>
    </row>
    <row r="1262" spans="32:32" x14ac:dyDescent="0.2">
      <c r="AF1262" s="232"/>
    </row>
    <row r="1263" spans="32:32" x14ac:dyDescent="0.2">
      <c r="AF1263" s="232"/>
    </row>
    <row r="1264" spans="32:32" x14ac:dyDescent="0.2">
      <c r="AF1264" s="232"/>
    </row>
    <row r="1265" spans="32:32" x14ac:dyDescent="0.2">
      <c r="AF1265" s="232"/>
    </row>
    <row r="1266" spans="32:32" x14ac:dyDescent="0.2">
      <c r="AF1266" s="232"/>
    </row>
    <row r="1267" spans="32:32" x14ac:dyDescent="0.2">
      <c r="AF1267" s="232"/>
    </row>
    <row r="1268" spans="32:32" x14ac:dyDescent="0.2">
      <c r="AF1268" s="232"/>
    </row>
    <row r="1269" spans="32:32" x14ac:dyDescent="0.2">
      <c r="AF1269" s="232"/>
    </row>
    <row r="1270" spans="32:32" x14ac:dyDescent="0.2">
      <c r="AF1270" s="232"/>
    </row>
    <row r="1271" spans="32:32" x14ac:dyDescent="0.2">
      <c r="AF1271" s="232"/>
    </row>
    <row r="1272" spans="32:32" x14ac:dyDescent="0.2">
      <c r="AF1272" s="232"/>
    </row>
    <row r="1273" spans="32:32" x14ac:dyDescent="0.2">
      <c r="AF1273" s="232"/>
    </row>
    <row r="1274" spans="32:32" x14ac:dyDescent="0.2">
      <c r="AF1274" s="232"/>
    </row>
    <row r="1275" spans="32:32" x14ac:dyDescent="0.2">
      <c r="AF1275" s="232"/>
    </row>
    <row r="1276" spans="32:32" x14ac:dyDescent="0.2">
      <c r="AF1276" s="232"/>
    </row>
    <row r="1277" spans="32:32" x14ac:dyDescent="0.2">
      <c r="AF1277" s="232"/>
    </row>
    <row r="1278" spans="32:32" x14ac:dyDescent="0.2">
      <c r="AF1278" s="232"/>
    </row>
    <row r="1279" spans="32:32" x14ac:dyDescent="0.2">
      <c r="AF1279" s="232"/>
    </row>
    <row r="1280" spans="32:32" x14ac:dyDescent="0.2">
      <c r="AF1280" s="232"/>
    </row>
    <row r="1281" spans="32:32" x14ac:dyDescent="0.2">
      <c r="AF1281" s="232"/>
    </row>
    <row r="1282" spans="32:32" x14ac:dyDescent="0.2">
      <c r="AF1282" s="232"/>
    </row>
    <row r="1283" spans="32:32" x14ac:dyDescent="0.2">
      <c r="AF1283" s="232"/>
    </row>
    <row r="1284" spans="32:32" x14ac:dyDescent="0.2">
      <c r="AF1284" s="232"/>
    </row>
    <row r="1285" spans="32:32" x14ac:dyDescent="0.2">
      <c r="AF1285" s="232"/>
    </row>
    <row r="1286" spans="32:32" x14ac:dyDescent="0.2">
      <c r="AF1286" s="232"/>
    </row>
    <row r="1287" spans="32:32" x14ac:dyDescent="0.2">
      <c r="AF1287" s="232"/>
    </row>
    <row r="1288" spans="32:32" x14ac:dyDescent="0.2">
      <c r="AF1288" s="232"/>
    </row>
    <row r="1289" spans="32:32" x14ac:dyDescent="0.2">
      <c r="AF1289" s="232"/>
    </row>
    <row r="1290" spans="32:32" x14ac:dyDescent="0.2">
      <c r="AF1290" s="232"/>
    </row>
    <row r="1291" spans="32:32" x14ac:dyDescent="0.2">
      <c r="AF1291" s="232"/>
    </row>
    <row r="1292" spans="32:32" x14ac:dyDescent="0.2">
      <c r="AF1292" s="232"/>
    </row>
    <row r="1293" spans="32:32" x14ac:dyDescent="0.2">
      <c r="AF1293" s="232"/>
    </row>
    <row r="1294" spans="32:32" x14ac:dyDescent="0.2">
      <c r="AF1294" s="232"/>
    </row>
    <row r="1295" spans="32:32" x14ac:dyDescent="0.2">
      <c r="AF1295" s="232"/>
    </row>
    <row r="1296" spans="32:32" x14ac:dyDescent="0.2">
      <c r="AF1296" s="232"/>
    </row>
    <row r="1297" spans="32:32" x14ac:dyDescent="0.2">
      <c r="AF1297" s="232"/>
    </row>
    <row r="1298" spans="32:32" x14ac:dyDescent="0.2">
      <c r="AF1298" s="232"/>
    </row>
    <row r="1299" spans="32:32" x14ac:dyDescent="0.2">
      <c r="AF1299" s="232"/>
    </row>
    <row r="1300" spans="32:32" x14ac:dyDescent="0.2">
      <c r="AF1300" s="232"/>
    </row>
    <row r="1301" spans="32:32" x14ac:dyDescent="0.2">
      <c r="AF1301" s="232"/>
    </row>
    <row r="1302" spans="32:32" x14ac:dyDescent="0.2">
      <c r="AF1302" s="232"/>
    </row>
    <row r="1303" spans="32:32" x14ac:dyDescent="0.2">
      <c r="AF1303" s="232"/>
    </row>
    <row r="1304" spans="32:32" x14ac:dyDescent="0.2">
      <c r="AF1304" s="232"/>
    </row>
    <row r="1305" spans="32:32" x14ac:dyDescent="0.2">
      <c r="AF1305" s="232"/>
    </row>
    <row r="1306" spans="32:32" x14ac:dyDescent="0.2">
      <c r="AF1306" s="232"/>
    </row>
    <row r="1307" spans="32:32" x14ac:dyDescent="0.2">
      <c r="AF1307" s="232"/>
    </row>
    <row r="1308" spans="32:32" x14ac:dyDescent="0.2">
      <c r="AF1308" s="232"/>
    </row>
    <row r="1309" spans="32:32" x14ac:dyDescent="0.2">
      <c r="AF1309" s="232"/>
    </row>
    <row r="1310" spans="32:32" x14ac:dyDescent="0.2">
      <c r="AF1310" s="232"/>
    </row>
    <row r="1311" spans="32:32" x14ac:dyDescent="0.2">
      <c r="AF1311" s="232"/>
    </row>
    <row r="1312" spans="32:32" x14ac:dyDescent="0.2">
      <c r="AF1312" s="232"/>
    </row>
    <row r="1313" spans="32:32" x14ac:dyDescent="0.2">
      <c r="AF1313" s="232"/>
    </row>
    <row r="1314" spans="32:32" x14ac:dyDescent="0.2">
      <c r="AF1314" s="232"/>
    </row>
    <row r="1315" spans="32:32" x14ac:dyDescent="0.2">
      <c r="AF1315" s="232"/>
    </row>
    <row r="1316" spans="32:32" x14ac:dyDescent="0.2">
      <c r="AF1316" s="232"/>
    </row>
    <row r="1317" spans="32:32" x14ac:dyDescent="0.2">
      <c r="AF1317" s="232"/>
    </row>
    <row r="1318" spans="32:32" x14ac:dyDescent="0.2">
      <c r="AF1318" s="232"/>
    </row>
    <row r="1319" spans="32:32" x14ac:dyDescent="0.2">
      <c r="AF1319" s="232"/>
    </row>
    <row r="1320" spans="32:32" x14ac:dyDescent="0.2">
      <c r="AF1320" s="232"/>
    </row>
    <row r="1321" spans="32:32" x14ac:dyDescent="0.2">
      <c r="AF1321" s="232"/>
    </row>
    <row r="1322" spans="32:32" x14ac:dyDescent="0.2">
      <c r="AF1322" s="232"/>
    </row>
    <row r="1323" spans="32:32" x14ac:dyDescent="0.2">
      <c r="AF1323" s="232"/>
    </row>
    <row r="1324" spans="32:32" x14ac:dyDescent="0.2">
      <c r="AF1324" s="232"/>
    </row>
    <row r="1325" spans="32:32" x14ac:dyDescent="0.2">
      <c r="AF1325" s="232"/>
    </row>
    <row r="1326" spans="32:32" x14ac:dyDescent="0.2">
      <c r="AF1326" s="232"/>
    </row>
    <row r="1327" spans="32:32" x14ac:dyDescent="0.2">
      <c r="AF1327" s="232"/>
    </row>
    <row r="1328" spans="32:32" x14ac:dyDescent="0.2">
      <c r="AF1328" s="232"/>
    </row>
    <row r="1329" spans="32:32" x14ac:dyDescent="0.2">
      <c r="AF1329" s="232"/>
    </row>
    <row r="1330" spans="32:32" x14ac:dyDescent="0.2">
      <c r="AF1330" s="232"/>
    </row>
    <row r="1331" spans="32:32" x14ac:dyDescent="0.2">
      <c r="AF1331" s="232"/>
    </row>
    <row r="1332" spans="32:32" x14ac:dyDescent="0.2">
      <c r="AF1332" s="232"/>
    </row>
    <row r="1333" spans="32:32" x14ac:dyDescent="0.2">
      <c r="AF1333" s="232"/>
    </row>
    <row r="1334" spans="32:32" x14ac:dyDescent="0.2">
      <c r="AF1334" s="232"/>
    </row>
    <row r="1335" spans="32:32" x14ac:dyDescent="0.2">
      <c r="AF1335" s="232"/>
    </row>
    <row r="1336" spans="32:32" x14ac:dyDescent="0.2">
      <c r="AF1336" s="232"/>
    </row>
    <row r="1337" spans="32:32" x14ac:dyDescent="0.2">
      <c r="AF1337" s="232"/>
    </row>
    <row r="1338" spans="32:32" x14ac:dyDescent="0.2">
      <c r="AF1338" s="232"/>
    </row>
    <row r="1339" spans="32:32" x14ac:dyDescent="0.2">
      <c r="AF1339" s="232"/>
    </row>
    <row r="1340" spans="32:32" x14ac:dyDescent="0.2">
      <c r="AF1340" s="232"/>
    </row>
    <row r="1341" spans="32:32" x14ac:dyDescent="0.2">
      <c r="AF1341" s="232"/>
    </row>
    <row r="1342" spans="32:32" x14ac:dyDescent="0.2">
      <c r="AF1342" s="232"/>
    </row>
    <row r="1343" spans="32:32" x14ac:dyDescent="0.2">
      <c r="AF1343" s="232"/>
    </row>
    <row r="1344" spans="32:32" x14ac:dyDescent="0.2">
      <c r="AF1344" s="232"/>
    </row>
    <row r="1345" spans="32:32" x14ac:dyDescent="0.2">
      <c r="AF1345" s="232"/>
    </row>
    <row r="1346" spans="32:32" x14ac:dyDescent="0.2">
      <c r="AF1346" s="232"/>
    </row>
    <row r="1347" spans="32:32" x14ac:dyDescent="0.2">
      <c r="AF1347" s="232"/>
    </row>
    <row r="1348" spans="32:32" x14ac:dyDescent="0.2">
      <c r="AF1348" s="232"/>
    </row>
    <row r="1349" spans="32:32" x14ac:dyDescent="0.2">
      <c r="AF1349" s="232"/>
    </row>
    <row r="1350" spans="32:32" x14ac:dyDescent="0.2">
      <c r="AF1350" s="232"/>
    </row>
    <row r="1351" spans="32:32" x14ac:dyDescent="0.2">
      <c r="AF1351" s="232"/>
    </row>
    <row r="1352" spans="32:32" x14ac:dyDescent="0.2">
      <c r="AF1352" s="232"/>
    </row>
    <row r="1353" spans="32:32" x14ac:dyDescent="0.2">
      <c r="AF1353" s="232"/>
    </row>
    <row r="1354" spans="32:32" x14ac:dyDescent="0.2">
      <c r="AF1354" s="232"/>
    </row>
    <row r="1355" spans="32:32" x14ac:dyDescent="0.2">
      <c r="AF1355" s="232"/>
    </row>
    <row r="1356" spans="32:32" x14ac:dyDescent="0.2">
      <c r="AF1356" s="232"/>
    </row>
    <row r="1357" spans="32:32" x14ac:dyDescent="0.2">
      <c r="AF1357" s="232"/>
    </row>
    <row r="1358" spans="32:32" x14ac:dyDescent="0.2">
      <c r="AF1358" s="232"/>
    </row>
    <row r="1359" spans="32:32" x14ac:dyDescent="0.2">
      <c r="AF1359" s="232"/>
    </row>
    <row r="1360" spans="32:32" x14ac:dyDescent="0.2">
      <c r="AF1360" s="232"/>
    </row>
    <row r="1361" spans="32:32" x14ac:dyDescent="0.2">
      <c r="AF1361" s="232"/>
    </row>
    <row r="1362" spans="32:32" x14ac:dyDescent="0.2">
      <c r="AF1362" s="232"/>
    </row>
    <row r="1363" spans="32:32" x14ac:dyDescent="0.2">
      <c r="AF1363" s="232"/>
    </row>
    <row r="1364" spans="32:32" x14ac:dyDescent="0.2">
      <c r="AF1364" s="232"/>
    </row>
    <row r="1365" spans="32:32" x14ac:dyDescent="0.2">
      <c r="AF1365" s="232"/>
    </row>
    <row r="1366" spans="32:32" x14ac:dyDescent="0.2">
      <c r="AF1366" s="232"/>
    </row>
    <row r="1367" spans="32:32" x14ac:dyDescent="0.2">
      <c r="AF1367" s="232"/>
    </row>
    <row r="1368" spans="32:32" x14ac:dyDescent="0.2">
      <c r="AF1368" s="232"/>
    </row>
    <row r="1369" spans="32:32" x14ac:dyDescent="0.2">
      <c r="AF1369" s="232"/>
    </row>
    <row r="1370" spans="32:32" x14ac:dyDescent="0.2">
      <c r="AF1370" s="232"/>
    </row>
    <row r="1371" spans="32:32" x14ac:dyDescent="0.2">
      <c r="AF1371" s="232"/>
    </row>
    <row r="1372" spans="32:32" x14ac:dyDescent="0.2">
      <c r="AF1372" s="232"/>
    </row>
    <row r="1373" spans="32:32" x14ac:dyDescent="0.2">
      <c r="AF1373" s="232"/>
    </row>
    <row r="1374" spans="32:32" x14ac:dyDescent="0.2">
      <c r="AF1374" s="232"/>
    </row>
    <row r="1375" spans="32:32" x14ac:dyDescent="0.2">
      <c r="AF1375" s="232"/>
    </row>
    <row r="1376" spans="32:32" x14ac:dyDescent="0.2">
      <c r="AF1376" s="232"/>
    </row>
    <row r="1377" spans="32:32" x14ac:dyDescent="0.2">
      <c r="AF1377" s="232"/>
    </row>
    <row r="1378" spans="32:32" x14ac:dyDescent="0.2">
      <c r="AF1378" s="232"/>
    </row>
    <row r="1379" spans="32:32" x14ac:dyDescent="0.2">
      <c r="AF1379" s="232"/>
    </row>
    <row r="1380" spans="32:32" x14ac:dyDescent="0.2">
      <c r="AF1380" s="232"/>
    </row>
    <row r="1381" spans="32:32" x14ac:dyDescent="0.2">
      <c r="AF1381" s="232"/>
    </row>
    <row r="1382" spans="32:32" x14ac:dyDescent="0.2">
      <c r="AF1382" s="232"/>
    </row>
    <row r="1383" spans="32:32" x14ac:dyDescent="0.2">
      <c r="AF1383" s="232"/>
    </row>
    <row r="1384" spans="32:32" x14ac:dyDescent="0.2">
      <c r="AF1384" s="232"/>
    </row>
    <row r="1385" spans="32:32" x14ac:dyDescent="0.2">
      <c r="AF1385" s="232"/>
    </row>
    <row r="1386" spans="32:32" x14ac:dyDescent="0.2">
      <c r="AF1386" s="232"/>
    </row>
    <row r="1387" spans="32:32" x14ac:dyDescent="0.2">
      <c r="AF1387" s="232"/>
    </row>
    <row r="1388" spans="32:32" x14ac:dyDescent="0.2">
      <c r="AF1388" s="232"/>
    </row>
    <row r="1389" spans="32:32" x14ac:dyDescent="0.2">
      <c r="AF1389" s="232"/>
    </row>
    <row r="1390" spans="32:32" x14ac:dyDescent="0.2">
      <c r="AF1390" s="232"/>
    </row>
    <row r="1391" spans="32:32" x14ac:dyDescent="0.2">
      <c r="AF1391" s="232"/>
    </row>
    <row r="1392" spans="32:32" x14ac:dyDescent="0.2">
      <c r="AF1392" s="232"/>
    </row>
    <row r="1393" spans="32:32" x14ac:dyDescent="0.2">
      <c r="AF1393" s="232"/>
    </row>
    <row r="1394" spans="32:32" x14ac:dyDescent="0.2">
      <c r="AF1394" s="232"/>
    </row>
    <row r="1395" spans="32:32" x14ac:dyDescent="0.2">
      <c r="AF1395" s="232"/>
    </row>
    <row r="1396" spans="32:32" x14ac:dyDescent="0.2">
      <c r="AF1396" s="232"/>
    </row>
    <row r="1397" spans="32:32" x14ac:dyDescent="0.2">
      <c r="AF1397" s="232"/>
    </row>
    <row r="1398" spans="32:32" x14ac:dyDescent="0.2">
      <c r="AF1398" s="232"/>
    </row>
    <row r="1399" spans="32:32" x14ac:dyDescent="0.2">
      <c r="AF1399" s="232"/>
    </row>
    <row r="1400" spans="32:32" x14ac:dyDescent="0.2">
      <c r="AF1400" s="232"/>
    </row>
    <row r="1401" spans="32:32" x14ac:dyDescent="0.2">
      <c r="AF1401" s="232"/>
    </row>
    <row r="1402" spans="32:32" x14ac:dyDescent="0.2">
      <c r="AF1402" s="232"/>
    </row>
    <row r="1403" spans="32:32" x14ac:dyDescent="0.2">
      <c r="AF1403" s="232"/>
    </row>
    <row r="1404" spans="32:32" x14ac:dyDescent="0.2">
      <c r="AF1404" s="232"/>
    </row>
    <row r="1405" spans="32:32" x14ac:dyDescent="0.2">
      <c r="AF1405" s="232"/>
    </row>
    <row r="1406" spans="32:32" x14ac:dyDescent="0.2">
      <c r="AF1406" s="232"/>
    </row>
    <row r="1407" spans="32:32" x14ac:dyDescent="0.2">
      <c r="AF1407" s="232"/>
    </row>
    <row r="1408" spans="32:32" x14ac:dyDescent="0.2">
      <c r="AF1408" s="232"/>
    </row>
    <row r="1409" spans="32:32" x14ac:dyDescent="0.2">
      <c r="AF1409" s="232"/>
    </row>
    <row r="1410" spans="32:32" x14ac:dyDescent="0.2">
      <c r="AF1410" s="232"/>
    </row>
    <row r="1411" spans="32:32" x14ac:dyDescent="0.2">
      <c r="AF1411" s="232"/>
    </row>
    <row r="1412" spans="32:32" x14ac:dyDescent="0.2">
      <c r="AF1412" s="232"/>
    </row>
    <row r="1413" spans="32:32" x14ac:dyDescent="0.2">
      <c r="AF1413" s="232"/>
    </row>
    <row r="1414" spans="32:32" x14ac:dyDescent="0.2">
      <c r="AF1414" s="232"/>
    </row>
    <row r="1415" spans="32:32" x14ac:dyDescent="0.2">
      <c r="AF1415" s="232"/>
    </row>
    <row r="1416" spans="32:32" x14ac:dyDescent="0.2">
      <c r="AF1416" s="232"/>
    </row>
    <row r="1417" spans="32:32" x14ac:dyDescent="0.2">
      <c r="AF1417" s="232"/>
    </row>
    <row r="1418" spans="32:32" x14ac:dyDescent="0.2">
      <c r="AF1418" s="232"/>
    </row>
    <row r="1419" spans="32:32" x14ac:dyDescent="0.2">
      <c r="AF1419" s="232"/>
    </row>
    <row r="1420" spans="32:32" x14ac:dyDescent="0.2">
      <c r="AF1420" s="232"/>
    </row>
    <row r="1421" spans="32:32" x14ac:dyDescent="0.2">
      <c r="AF1421" s="232"/>
    </row>
    <row r="1422" spans="32:32" x14ac:dyDescent="0.2">
      <c r="AF1422" s="232"/>
    </row>
    <row r="1423" spans="32:32" x14ac:dyDescent="0.2">
      <c r="AF1423" s="232"/>
    </row>
    <row r="1424" spans="32:32" x14ac:dyDescent="0.2">
      <c r="AF1424" s="232"/>
    </row>
    <row r="1425" spans="32:32" x14ac:dyDescent="0.2">
      <c r="AF1425" s="232"/>
    </row>
    <row r="1426" spans="32:32" x14ac:dyDescent="0.2">
      <c r="AF1426" s="232"/>
    </row>
    <row r="1427" spans="32:32" x14ac:dyDescent="0.2">
      <c r="AF1427" s="232"/>
    </row>
    <row r="1428" spans="32:32" x14ac:dyDescent="0.2">
      <c r="AF1428" s="232"/>
    </row>
    <row r="1429" spans="32:32" x14ac:dyDescent="0.2">
      <c r="AF1429" s="232"/>
    </row>
    <row r="1430" spans="32:32" x14ac:dyDescent="0.2">
      <c r="AF1430" s="232"/>
    </row>
    <row r="1431" spans="32:32" x14ac:dyDescent="0.2">
      <c r="AF1431" s="232"/>
    </row>
    <row r="1432" spans="32:32" x14ac:dyDescent="0.2">
      <c r="AF1432" s="232"/>
    </row>
    <row r="1433" spans="32:32" x14ac:dyDescent="0.2">
      <c r="AF1433" s="232"/>
    </row>
    <row r="1434" spans="32:32" x14ac:dyDescent="0.2">
      <c r="AF1434" s="232"/>
    </row>
    <row r="1435" spans="32:32" x14ac:dyDescent="0.2">
      <c r="AF1435" s="232"/>
    </row>
    <row r="1436" spans="32:32" x14ac:dyDescent="0.2">
      <c r="AF1436" s="232"/>
    </row>
    <row r="1437" spans="32:32" x14ac:dyDescent="0.2">
      <c r="AF1437" s="232"/>
    </row>
    <row r="1438" spans="32:32" x14ac:dyDescent="0.2">
      <c r="AF1438" s="232"/>
    </row>
    <row r="1439" spans="32:32" x14ac:dyDescent="0.2">
      <c r="AF1439" s="232"/>
    </row>
    <row r="1440" spans="32:32" x14ac:dyDescent="0.2">
      <c r="AF1440" s="232"/>
    </row>
    <row r="1441" spans="32:32" x14ac:dyDescent="0.2">
      <c r="AF1441" s="232"/>
    </row>
    <row r="1442" spans="32:32" x14ac:dyDescent="0.2">
      <c r="AF1442" s="232"/>
    </row>
    <row r="1443" spans="32:32" x14ac:dyDescent="0.2">
      <c r="AF1443" s="232"/>
    </row>
    <row r="1444" spans="32:32" x14ac:dyDescent="0.2">
      <c r="AF1444" s="232"/>
    </row>
    <row r="1445" spans="32:32" x14ac:dyDescent="0.2">
      <c r="AF1445" s="232"/>
    </row>
    <row r="1446" spans="32:32" x14ac:dyDescent="0.2">
      <c r="AF1446" s="232"/>
    </row>
    <row r="1447" spans="32:32" x14ac:dyDescent="0.2">
      <c r="AF1447" s="232"/>
    </row>
    <row r="1448" spans="32:32" x14ac:dyDescent="0.2">
      <c r="AF1448" s="232"/>
    </row>
    <row r="1449" spans="32:32" x14ac:dyDescent="0.2">
      <c r="AF1449" s="232"/>
    </row>
    <row r="1450" spans="32:32" x14ac:dyDescent="0.2">
      <c r="AF1450" s="232"/>
    </row>
    <row r="1451" spans="32:32" x14ac:dyDescent="0.2">
      <c r="AF1451" s="232"/>
    </row>
    <row r="1452" spans="32:32" x14ac:dyDescent="0.2">
      <c r="AF1452" s="232"/>
    </row>
    <row r="1453" spans="32:32" x14ac:dyDescent="0.2">
      <c r="AF1453" s="232"/>
    </row>
    <row r="1454" spans="32:32" x14ac:dyDescent="0.2">
      <c r="AF1454" s="232"/>
    </row>
    <row r="1455" spans="32:32" x14ac:dyDescent="0.2">
      <c r="AF1455" s="232"/>
    </row>
    <row r="1456" spans="32:32" x14ac:dyDescent="0.2">
      <c r="AF1456" s="232"/>
    </row>
    <row r="1457" spans="32:32" x14ac:dyDescent="0.2">
      <c r="AF1457" s="232"/>
    </row>
    <row r="1458" spans="32:32" x14ac:dyDescent="0.2">
      <c r="AF1458" s="232"/>
    </row>
    <row r="1459" spans="32:32" x14ac:dyDescent="0.2">
      <c r="AF1459" s="232"/>
    </row>
    <row r="1460" spans="32:32" x14ac:dyDescent="0.2">
      <c r="AF1460" s="232"/>
    </row>
    <row r="1461" spans="32:32" x14ac:dyDescent="0.2">
      <c r="AF1461" s="232"/>
    </row>
    <row r="1462" spans="32:32" x14ac:dyDescent="0.2">
      <c r="AF1462" s="232"/>
    </row>
    <row r="1463" spans="32:32" x14ac:dyDescent="0.2">
      <c r="AF1463" s="232"/>
    </row>
    <row r="1464" spans="32:32" x14ac:dyDescent="0.2">
      <c r="AF1464" s="232"/>
    </row>
    <row r="1465" spans="32:32" x14ac:dyDescent="0.2">
      <c r="AF1465" s="232"/>
    </row>
    <row r="1466" spans="32:32" x14ac:dyDescent="0.2">
      <c r="AF1466" s="232"/>
    </row>
    <row r="1467" spans="32:32" x14ac:dyDescent="0.2">
      <c r="AF1467" s="232"/>
    </row>
    <row r="1468" spans="32:32" x14ac:dyDescent="0.2">
      <c r="AF1468" s="232"/>
    </row>
    <row r="1469" spans="32:32" x14ac:dyDescent="0.2">
      <c r="AF1469" s="232"/>
    </row>
    <row r="1470" spans="32:32" x14ac:dyDescent="0.2">
      <c r="AF1470" s="232"/>
    </row>
    <row r="1471" spans="32:32" x14ac:dyDescent="0.2">
      <c r="AF1471" s="232"/>
    </row>
    <row r="1472" spans="32:32" x14ac:dyDescent="0.2">
      <c r="AF1472" s="232"/>
    </row>
    <row r="1473" spans="32:32" x14ac:dyDescent="0.2">
      <c r="AF1473" s="232"/>
    </row>
    <row r="1474" spans="32:32" x14ac:dyDescent="0.2">
      <c r="AF1474" s="232"/>
    </row>
    <row r="1475" spans="32:32" x14ac:dyDescent="0.2">
      <c r="AF1475" s="232"/>
    </row>
    <row r="1476" spans="32:32" x14ac:dyDescent="0.2">
      <c r="AF1476" s="232"/>
    </row>
    <row r="1477" spans="32:32" x14ac:dyDescent="0.2">
      <c r="AF1477" s="232"/>
    </row>
    <row r="1478" spans="32:32" x14ac:dyDescent="0.2">
      <c r="AF1478" s="232"/>
    </row>
    <row r="1479" spans="32:32" x14ac:dyDescent="0.2">
      <c r="AF1479" s="232"/>
    </row>
    <row r="1480" spans="32:32" x14ac:dyDescent="0.2">
      <c r="AF1480" s="232"/>
    </row>
    <row r="1481" spans="32:32" x14ac:dyDescent="0.2">
      <c r="AF1481" s="232"/>
    </row>
    <row r="1482" spans="32:32" x14ac:dyDescent="0.2">
      <c r="AF1482" s="232"/>
    </row>
    <row r="1483" spans="32:32" x14ac:dyDescent="0.2">
      <c r="AF1483" s="232"/>
    </row>
    <row r="1484" spans="32:32" x14ac:dyDescent="0.2">
      <c r="AF1484" s="232"/>
    </row>
    <row r="1485" spans="32:32" x14ac:dyDescent="0.2">
      <c r="AF1485" s="232"/>
    </row>
    <row r="1486" spans="32:32" x14ac:dyDescent="0.2">
      <c r="AF1486" s="232"/>
    </row>
    <row r="1487" spans="32:32" x14ac:dyDescent="0.2">
      <c r="AF1487" s="232"/>
    </row>
    <row r="1488" spans="32:32" x14ac:dyDescent="0.2">
      <c r="AF1488" s="232"/>
    </row>
    <row r="1489" spans="32:32" x14ac:dyDescent="0.2">
      <c r="AF1489" s="232"/>
    </row>
    <row r="1490" spans="32:32" x14ac:dyDescent="0.2">
      <c r="AF1490" s="232"/>
    </row>
    <row r="1491" spans="32:32" x14ac:dyDescent="0.2">
      <c r="AF1491" s="232"/>
    </row>
    <row r="1492" spans="32:32" x14ac:dyDescent="0.2">
      <c r="AF1492" s="232"/>
    </row>
    <row r="1493" spans="32:32" x14ac:dyDescent="0.2">
      <c r="AF1493" s="232"/>
    </row>
    <row r="1494" spans="32:32" x14ac:dyDescent="0.2">
      <c r="AF1494" s="232"/>
    </row>
    <row r="1495" spans="32:32" x14ac:dyDescent="0.2">
      <c r="AF1495" s="232"/>
    </row>
    <row r="1496" spans="32:32" x14ac:dyDescent="0.2">
      <c r="AF1496" s="232"/>
    </row>
    <row r="1497" spans="32:32" x14ac:dyDescent="0.2">
      <c r="AF1497" s="232"/>
    </row>
    <row r="1498" spans="32:32" x14ac:dyDescent="0.2">
      <c r="AF1498" s="232"/>
    </row>
    <row r="1499" spans="32:32" x14ac:dyDescent="0.2">
      <c r="AF1499" s="232"/>
    </row>
    <row r="1500" spans="32:32" x14ac:dyDescent="0.2">
      <c r="AF1500" s="232"/>
    </row>
    <row r="1501" spans="32:32" x14ac:dyDescent="0.2">
      <c r="AF1501" s="232"/>
    </row>
    <row r="1502" spans="32:32" x14ac:dyDescent="0.2">
      <c r="AF1502" s="232"/>
    </row>
    <row r="1503" spans="32:32" x14ac:dyDescent="0.2">
      <c r="AF1503" s="232"/>
    </row>
    <row r="1504" spans="32:32" x14ac:dyDescent="0.2">
      <c r="AF1504" s="232"/>
    </row>
    <row r="1505" spans="32:32" x14ac:dyDescent="0.2">
      <c r="AF1505" s="232"/>
    </row>
    <row r="1506" spans="32:32" x14ac:dyDescent="0.2">
      <c r="AF1506" s="232"/>
    </row>
    <row r="1507" spans="32:32" x14ac:dyDescent="0.2">
      <c r="AF1507" s="232"/>
    </row>
    <row r="1508" spans="32:32" x14ac:dyDescent="0.2">
      <c r="AF1508" s="232"/>
    </row>
    <row r="1509" spans="32:32" x14ac:dyDescent="0.2">
      <c r="AF1509" s="232"/>
    </row>
    <row r="1510" spans="32:32" x14ac:dyDescent="0.2">
      <c r="AF1510" s="232"/>
    </row>
    <row r="1511" spans="32:32" x14ac:dyDescent="0.2">
      <c r="AF1511" s="232"/>
    </row>
    <row r="1512" spans="32:32" x14ac:dyDescent="0.2">
      <c r="AF1512" s="232"/>
    </row>
    <row r="1513" spans="32:32" x14ac:dyDescent="0.2">
      <c r="AF1513" s="232"/>
    </row>
    <row r="1514" spans="32:32" x14ac:dyDescent="0.2">
      <c r="AF1514" s="232"/>
    </row>
    <row r="1515" spans="32:32" x14ac:dyDescent="0.2">
      <c r="AF1515" s="232"/>
    </row>
    <row r="1516" spans="32:32" x14ac:dyDescent="0.2">
      <c r="AF1516" s="232"/>
    </row>
    <row r="1517" spans="32:32" x14ac:dyDescent="0.2">
      <c r="AF1517" s="232"/>
    </row>
    <row r="1518" spans="32:32" x14ac:dyDescent="0.2">
      <c r="AF1518" s="232"/>
    </row>
    <row r="1519" spans="32:32" x14ac:dyDescent="0.2">
      <c r="AF1519" s="232"/>
    </row>
    <row r="1520" spans="32:32" x14ac:dyDescent="0.2">
      <c r="AF1520" s="232"/>
    </row>
    <row r="1521" spans="32:32" x14ac:dyDescent="0.2">
      <c r="AF1521" s="232"/>
    </row>
    <row r="1522" spans="32:32" x14ac:dyDescent="0.2">
      <c r="AF1522" s="232"/>
    </row>
    <row r="1523" spans="32:32" x14ac:dyDescent="0.2">
      <c r="AF1523" s="232"/>
    </row>
    <row r="1524" spans="32:32" x14ac:dyDescent="0.2">
      <c r="AF1524" s="232"/>
    </row>
    <row r="1525" spans="32:32" x14ac:dyDescent="0.2">
      <c r="AF1525" s="232"/>
    </row>
    <row r="1526" spans="32:32" x14ac:dyDescent="0.2">
      <c r="AF1526" s="232"/>
    </row>
    <row r="1527" spans="32:32" x14ac:dyDescent="0.2">
      <c r="AF1527" s="232"/>
    </row>
    <row r="1528" spans="32:32" x14ac:dyDescent="0.2">
      <c r="AF1528" s="232"/>
    </row>
    <row r="1529" spans="32:32" x14ac:dyDescent="0.2">
      <c r="AF1529" s="232"/>
    </row>
    <row r="1530" spans="32:32" x14ac:dyDescent="0.2">
      <c r="AF1530" s="232"/>
    </row>
    <row r="1531" spans="32:32" x14ac:dyDescent="0.2">
      <c r="AF1531" s="232"/>
    </row>
    <row r="1532" spans="32:32" x14ac:dyDescent="0.2">
      <c r="AF1532" s="232"/>
    </row>
    <row r="1533" spans="32:32" x14ac:dyDescent="0.2">
      <c r="AF1533" s="232"/>
    </row>
    <row r="1534" spans="32:32" x14ac:dyDescent="0.2">
      <c r="AF1534" s="232"/>
    </row>
    <row r="1535" spans="32:32" x14ac:dyDescent="0.2">
      <c r="AF1535" s="232"/>
    </row>
    <row r="1536" spans="32:32" x14ac:dyDescent="0.2">
      <c r="AF1536" s="232"/>
    </row>
    <row r="1537" spans="32:32" x14ac:dyDescent="0.2">
      <c r="AF1537" s="232"/>
    </row>
    <row r="1538" spans="32:32" x14ac:dyDescent="0.2">
      <c r="AF1538" s="232"/>
    </row>
    <row r="1539" spans="32:32" x14ac:dyDescent="0.2">
      <c r="AF1539" s="232"/>
    </row>
    <row r="1540" spans="32:32" x14ac:dyDescent="0.2">
      <c r="AF1540" s="232"/>
    </row>
    <row r="1541" spans="32:32" x14ac:dyDescent="0.2">
      <c r="AF1541" s="232"/>
    </row>
    <row r="1542" spans="32:32" x14ac:dyDescent="0.2">
      <c r="AF1542" s="232"/>
    </row>
    <row r="1543" spans="32:32" x14ac:dyDescent="0.2">
      <c r="AF1543" s="232"/>
    </row>
    <row r="1544" spans="32:32" x14ac:dyDescent="0.2">
      <c r="AF1544" s="232"/>
    </row>
    <row r="1545" spans="32:32" x14ac:dyDescent="0.2">
      <c r="AF1545" s="232"/>
    </row>
    <row r="1546" spans="32:32" x14ac:dyDescent="0.2">
      <c r="AF1546" s="232"/>
    </row>
    <row r="1547" spans="32:32" x14ac:dyDescent="0.2">
      <c r="AF1547" s="232"/>
    </row>
    <row r="1548" spans="32:32" x14ac:dyDescent="0.2">
      <c r="AF1548" s="232"/>
    </row>
    <row r="1549" spans="32:32" x14ac:dyDescent="0.2">
      <c r="AF1549" s="232"/>
    </row>
    <row r="1550" spans="32:32" x14ac:dyDescent="0.2">
      <c r="AF1550" s="232"/>
    </row>
    <row r="1551" spans="32:32" x14ac:dyDescent="0.2">
      <c r="AF1551" s="232"/>
    </row>
    <row r="1552" spans="32:32" x14ac:dyDescent="0.2">
      <c r="AF1552" s="232"/>
    </row>
    <row r="1553" spans="32:32" x14ac:dyDescent="0.2">
      <c r="AF1553" s="232"/>
    </row>
    <row r="1554" spans="32:32" x14ac:dyDescent="0.2">
      <c r="AF1554" s="232"/>
    </row>
    <row r="1555" spans="32:32" x14ac:dyDescent="0.2">
      <c r="AF1555" s="232"/>
    </row>
    <row r="1556" spans="32:32" x14ac:dyDescent="0.2">
      <c r="AF1556" s="232"/>
    </row>
    <row r="1557" spans="32:32" x14ac:dyDescent="0.2">
      <c r="AF1557" s="232"/>
    </row>
    <row r="1558" spans="32:32" x14ac:dyDescent="0.2">
      <c r="AF1558" s="232"/>
    </row>
    <row r="1559" spans="32:32" x14ac:dyDescent="0.2">
      <c r="AF1559" s="232"/>
    </row>
    <row r="1560" spans="32:32" x14ac:dyDescent="0.2">
      <c r="AF1560" s="232"/>
    </row>
    <row r="1561" spans="32:32" x14ac:dyDescent="0.2">
      <c r="AF1561" s="232"/>
    </row>
    <row r="1562" spans="32:32" x14ac:dyDescent="0.2">
      <c r="AF1562" s="232"/>
    </row>
    <row r="1563" spans="32:32" x14ac:dyDescent="0.2">
      <c r="AF1563" s="232"/>
    </row>
    <row r="1564" spans="32:32" x14ac:dyDescent="0.2">
      <c r="AF1564" s="232"/>
    </row>
    <row r="1565" spans="32:32" x14ac:dyDescent="0.2">
      <c r="AF1565" s="232"/>
    </row>
    <row r="1566" spans="32:32" x14ac:dyDescent="0.2">
      <c r="AF1566" s="232"/>
    </row>
    <row r="1567" spans="32:32" x14ac:dyDescent="0.2">
      <c r="AF1567" s="232"/>
    </row>
    <row r="1568" spans="32:32" x14ac:dyDescent="0.2">
      <c r="AF1568" s="232"/>
    </row>
    <row r="1569" spans="32:32" x14ac:dyDescent="0.2">
      <c r="AF1569" s="232"/>
    </row>
    <row r="1570" spans="32:32" x14ac:dyDescent="0.2">
      <c r="AF1570" s="232"/>
    </row>
    <row r="1571" spans="32:32" x14ac:dyDescent="0.2">
      <c r="AF1571" s="232"/>
    </row>
    <row r="1572" spans="32:32" x14ac:dyDescent="0.2">
      <c r="AF1572" s="232"/>
    </row>
    <row r="1573" spans="32:32" x14ac:dyDescent="0.2">
      <c r="AF1573" s="232"/>
    </row>
    <row r="1574" spans="32:32" x14ac:dyDescent="0.2">
      <c r="AF1574" s="232"/>
    </row>
    <row r="1575" spans="32:32" x14ac:dyDescent="0.2">
      <c r="AF1575" s="232"/>
    </row>
    <row r="1576" spans="32:32" x14ac:dyDescent="0.2">
      <c r="AF1576" s="232"/>
    </row>
    <row r="1577" spans="32:32" x14ac:dyDescent="0.2">
      <c r="AF1577" s="232"/>
    </row>
    <row r="1578" spans="32:32" x14ac:dyDescent="0.2">
      <c r="AF1578" s="232"/>
    </row>
    <row r="1579" spans="32:32" x14ac:dyDescent="0.2">
      <c r="AF1579" s="232"/>
    </row>
    <row r="1580" spans="32:32" x14ac:dyDescent="0.2">
      <c r="AF1580" s="232"/>
    </row>
    <row r="1581" spans="32:32" x14ac:dyDescent="0.2">
      <c r="AF1581" s="232"/>
    </row>
    <row r="1582" spans="32:32" x14ac:dyDescent="0.2">
      <c r="AF1582" s="232"/>
    </row>
    <row r="1583" spans="32:32" x14ac:dyDescent="0.2">
      <c r="AF1583" s="232"/>
    </row>
    <row r="1584" spans="32:32" x14ac:dyDescent="0.2">
      <c r="AF1584" s="232"/>
    </row>
    <row r="1585" spans="32:32" x14ac:dyDescent="0.2">
      <c r="AF1585" s="232"/>
    </row>
    <row r="1586" spans="32:32" x14ac:dyDescent="0.2">
      <c r="AF1586" s="232"/>
    </row>
    <row r="1587" spans="32:32" x14ac:dyDescent="0.2">
      <c r="AF1587" s="232"/>
    </row>
    <row r="1588" spans="32:32" x14ac:dyDescent="0.2">
      <c r="AF1588" s="232"/>
    </row>
    <row r="1589" spans="32:32" x14ac:dyDescent="0.2">
      <c r="AF1589" s="232"/>
    </row>
    <row r="1590" spans="32:32" x14ac:dyDescent="0.2">
      <c r="AF1590" s="232"/>
    </row>
    <row r="1591" spans="32:32" x14ac:dyDescent="0.2">
      <c r="AF1591" s="232"/>
    </row>
    <row r="1592" spans="32:32" x14ac:dyDescent="0.2">
      <c r="AF1592" s="232"/>
    </row>
    <row r="1593" spans="32:32" x14ac:dyDescent="0.2">
      <c r="AF1593" s="232"/>
    </row>
    <row r="1594" spans="32:32" x14ac:dyDescent="0.2">
      <c r="AF1594" s="232"/>
    </row>
    <row r="1595" spans="32:32" x14ac:dyDescent="0.2">
      <c r="AF1595" s="232"/>
    </row>
    <row r="1596" spans="32:32" x14ac:dyDescent="0.2">
      <c r="AF1596" s="232"/>
    </row>
    <row r="1597" spans="32:32" x14ac:dyDescent="0.2">
      <c r="AF1597" s="232"/>
    </row>
    <row r="1598" spans="32:32" x14ac:dyDescent="0.2">
      <c r="AF1598" s="232"/>
    </row>
    <row r="1599" spans="32:32" x14ac:dyDescent="0.2">
      <c r="AF1599" s="232"/>
    </row>
    <row r="1600" spans="32:32" x14ac:dyDescent="0.2">
      <c r="AF1600" s="232"/>
    </row>
    <row r="1601" spans="32:32" x14ac:dyDescent="0.2">
      <c r="AF1601" s="232"/>
    </row>
    <row r="1602" spans="32:32" x14ac:dyDescent="0.2">
      <c r="AF1602" s="232"/>
    </row>
    <row r="1603" spans="32:32" x14ac:dyDescent="0.2">
      <c r="AF1603" s="232"/>
    </row>
    <row r="1604" spans="32:32" x14ac:dyDescent="0.2">
      <c r="AF1604" s="232"/>
    </row>
    <row r="1605" spans="32:32" x14ac:dyDescent="0.2">
      <c r="AF1605" s="232"/>
    </row>
    <row r="1606" spans="32:32" x14ac:dyDescent="0.2">
      <c r="AF1606" s="232"/>
    </row>
    <row r="1607" spans="32:32" x14ac:dyDescent="0.2">
      <c r="AF1607" s="232"/>
    </row>
    <row r="1608" spans="32:32" x14ac:dyDescent="0.2">
      <c r="AF1608" s="232"/>
    </row>
    <row r="1609" spans="32:32" x14ac:dyDescent="0.2">
      <c r="AF1609" s="232"/>
    </row>
    <row r="1610" spans="32:32" x14ac:dyDescent="0.2">
      <c r="AF1610" s="232"/>
    </row>
    <row r="1611" spans="32:32" x14ac:dyDescent="0.2">
      <c r="AF1611" s="232"/>
    </row>
    <row r="1612" spans="32:32" x14ac:dyDescent="0.2">
      <c r="AF1612" s="232"/>
    </row>
    <row r="1613" spans="32:32" x14ac:dyDescent="0.2">
      <c r="AF1613" s="232"/>
    </row>
    <row r="1614" spans="32:32" x14ac:dyDescent="0.2">
      <c r="AF1614" s="232"/>
    </row>
    <row r="1615" spans="32:32" x14ac:dyDescent="0.2">
      <c r="AF1615" s="232"/>
    </row>
    <row r="1616" spans="32:32" x14ac:dyDescent="0.2">
      <c r="AF1616" s="232"/>
    </row>
    <row r="1617" spans="32:32" x14ac:dyDescent="0.2">
      <c r="AF1617" s="232"/>
    </row>
    <row r="1618" spans="32:32" x14ac:dyDescent="0.2">
      <c r="AF1618" s="232"/>
    </row>
    <row r="1619" spans="32:32" x14ac:dyDescent="0.2">
      <c r="AF1619" s="232"/>
    </row>
    <row r="1620" spans="32:32" x14ac:dyDescent="0.2">
      <c r="AF1620" s="232"/>
    </row>
    <row r="1621" spans="32:32" x14ac:dyDescent="0.2">
      <c r="AF1621" s="232"/>
    </row>
    <row r="1622" spans="32:32" x14ac:dyDescent="0.2">
      <c r="AF1622" s="232"/>
    </row>
    <row r="1623" spans="32:32" x14ac:dyDescent="0.2">
      <c r="AF1623" s="232"/>
    </row>
    <row r="1624" spans="32:32" x14ac:dyDescent="0.2">
      <c r="AF1624" s="232"/>
    </row>
    <row r="1625" spans="32:32" x14ac:dyDescent="0.2">
      <c r="AF1625" s="232"/>
    </row>
    <row r="1626" spans="32:32" x14ac:dyDescent="0.2">
      <c r="AF1626" s="232"/>
    </row>
    <row r="1627" spans="32:32" x14ac:dyDescent="0.2">
      <c r="AF1627" s="232"/>
    </row>
    <row r="1628" spans="32:32" x14ac:dyDescent="0.2">
      <c r="AF1628" s="232"/>
    </row>
    <row r="1629" spans="32:32" x14ac:dyDescent="0.2">
      <c r="AF1629" s="232"/>
    </row>
    <row r="1630" spans="32:32" x14ac:dyDescent="0.2">
      <c r="AF1630" s="232"/>
    </row>
    <row r="1631" spans="32:32" x14ac:dyDescent="0.2">
      <c r="AF1631" s="232"/>
    </row>
    <row r="1632" spans="32:32" x14ac:dyDescent="0.2">
      <c r="AF1632" s="232"/>
    </row>
    <row r="1633" spans="32:32" x14ac:dyDescent="0.2">
      <c r="AF1633" s="232"/>
    </row>
    <row r="1634" spans="32:32" x14ac:dyDescent="0.2">
      <c r="AF1634" s="232"/>
    </row>
    <row r="1635" spans="32:32" x14ac:dyDescent="0.2">
      <c r="AF1635" s="232"/>
    </row>
    <row r="1636" spans="32:32" x14ac:dyDescent="0.2">
      <c r="AF1636" s="232"/>
    </row>
    <row r="1637" spans="32:32" x14ac:dyDescent="0.2">
      <c r="AF1637" s="232"/>
    </row>
    <row r="1638" spans="32:32" x14ac:dyDescent="0.2">
      <c r="AF1638" s="232"/>
    </row>
    <row r="1639" spans="32:32" x14ac:dyDescent="0.2">
      <c r="AF1639" s="232"/>
    </row>
    <row r="1640" spans="32:32" x14ac:dyDescent="0.2">
      <c r="AF1640" s="232"/>
    </row>
    <row r="1641" spans="32:32" x14ac:dyDescent="0.2">
      <c r="AF1641" s="232"/>
    </row>
    <row r="1642" spans="32:32" x14ac:dyDescent="0.2">
      <c r="AF1642" s="232"/>
    </row>
    <row r="1643" spans="32:32" x14ac:dyDescent="0.2">
      <c r="AF1643" s="232"/>
    </row>
    <row r="1644" spans="32:32" x14ac:dyDescent="0.2">
      <c r="AF1644" s="232"/>
    </row>
    <row r="1645" spans="32:32" x14ac:dyDescent="0.2">
      <c r="AF1645" s="232"/>
    </row>
    <row r="1646" spans="32:32" x14ac:dyDescent="0.2">
      <c r="AF1646" s="232"/>
    </row>
    <row r="1647" spans="32:32" x14ac:dyDescent="0.2">
      <c r="AF1647" s="232"/>
    </row>
    <row r="1648" spans="32:32" x14ac:dyDescent="0.2">
      <c r="AF1648" s="232"/>
    </row>
    <row r="1649" spans="32:32" x14ac:dyDescent="0.2">
      <c r="AF1649" s="232"/>
    </row>
    <row r="1650" spans="32:32" x14ac:dyDescent="0.2">
      <c r="AF1650" s="232"/>
    </row>
    <row r="1651" spans="32:32" x14ac:dyDescent="0.2">
      <c r="AF1651" s="232"/>
    </row>
    <row r="1652" spans="32:32" x14ac:dyDescent="0.2">
      <c r="AF1652" s="232"/>
    </row>
    <row r="1653" spans="32:32" x14ac:dyDescent="0.2">
      <c r="AF1653" s="232"/>
    </row>
    <row r="1654" spans="32:32" x14ac:dyDescent="0.2">
      <c r="AF1654" s="232"/>
    </row>
    <row r="1655" spans="32:32" x14ac:dyDescent="0.2">
      <c r="AF1655" s="232"/>
    </row>
    <row r="1656" spans="32:32" x14ac:dyDescent="0.2">
      <c r="AF1656" s="232"/>
    </row>
    <row r="1657" spans="32:32" x14ac:dyDescent="0.2">
      <c r="AF1657" s="232"/>
    </row>
    <row r="1658" spans="32:32" x14ac:dyDescent="0.2">
      <c r="AF1658" s="232"/>
    </row>
    <row r="1659" spans="32:32" x14ac:dyDescent="0.2">
      <c r="AF1659" s="232"/>
    </row>
    <row r="1660" spans="32:32" x14ac:dyDescent="0.2">
      <c r="AF1660" s="232"/>
    </row>
    <row r="1661" spans="32:32" x14ac:dyDescent="0.2">
      <c r="AF1661" s="232"/>
    </row>
    <row r="1662" spans="32:32" x14ac:dyDescent="0.2">
      <c r="AF1662" s="232"/>
    </row>
    <row r="1663" spans="32:32" x14ac:dyDescent="0.2">
      <c r="AF1663" s="232"/>
    </row>
    <row r="1664" spans="32:32" x14ac:dyDescent="0.2">
      <c r="AF1664" s="232"/>
    </row>
    <row r="1665" spans="32:32" x14ac:dyDescent="0.2">
      <c r="AF1665" s="232"/>
    </row>
    <row r="1666" spans="32:32" x14ac:dyDescent="0.2">
      <c r="AF1666" s="232"/>
    </row>
    <row r="1667" spans="32:32" x14ac:dyDescent="0.2">
      <c r="AF1667" s="232"/>
    </row>
    <row r="1668" spans="32:32" x14ac:dyDescent="0.2">
      <c r="AF1668" s="232"/>
    </row>
    <row r="1669" spans="32:32" x14ac:dyDescent="0.2">
      <c r="AF1669" s="232"/>
    </row>
    <row r="1670" spans="32:32" x14ac:dyDescent="0.2">
      <c r="AF1670" s="232"/>
    </row>
    <row r="1671" spans="32:32" x14ac:dyDescent="0.2">
      <c r="AF1671" s="232"/>
    </row>
    <row r="1672" spans="32:32" x14ac:dyDescent="0.2">
      <c r="AF1672" s="232"/>
    </row>
    <row r="1673" spans="32:32" x14ac:dyDescent="0.2">
      <c r="AF1673" s="232"/>
    </row>
    <row r="1674" spans="32:32" x14ac:dyDescent="0.2">
      <c r="AF1674" s="232"/>
    </row>
    <row r="1675" spans="32:32" x14ac:dyDescent="0.2">
      <c r="AF1675" s="232"/>
    </row>
    <row r="1676" spans="32:32" x14ac:dyDescent="0.2">
      <c r="AF1676" s="232"/>
    </row>
    <row r="1677" spans="32:32" x14ac:dyDescent="0.2">
      <c r="AF1677" s="232"/>
    </row>
    <row r="1678" spans="32:32" x14ac:dyDescent="0.2">
      <c r="AF1678" s="232"/>
    </row>
    <row r="1679" spans="32:32" x14ac:dyDescent="0.2">
      <c r="AF1679" s="232"/>
    </row>
    <row r="1680" spans="32:32" x14ac:dyDescent="0.2">
      <c r="AF1680" s="232"/>
    </row>
    <row r="1681" spans="32:32" x14ac:dyDescent="0.2">
      <c r="AF1681" s="232"/>
    </row>
    <row r="1682" spans="32:32" x14ac:dyDescent="0.2">
      <c r="AF1682" s="232"/>
    </row>
    <row r="1683" spans="32:32" x14ac:dyDescent="0.2">
      <c r="AF1683" s="232"/>
    </row>
    <row r="1684" spans="32:32" x14ac:dyDescent="0.2">
      <c r="AF1684" s="232"/>
    </row>
    <row r="1685" spans="32:32" x14ac:dyDescent="0.2">
      <c r="AF1685" s="232"/>
    </row>
    <row r="1686" spans="32:32" x14ac:dyDescent="0.2">
      <c r="AF1686" s="232"/>
    </row>
    <row r="1687" spans="32:32" x14ac:dyDescent="0.2">
      <c r="AF1687" s="232"/>
    </row>
    <row r="1688" spans="32:32" x14ac:dyDescent="0.2">
      <c r="AF1688" s="232"/>
    </row>
    <row r="1689" spans="32:32" x14ac:dyDescent="0.2">
      <c r="AF1689" s="232"/>
    </row>
    <row r="1690" spans="32:32" x14ac:dyDescent="0.2">
      <c r="AF1690" s="232"/>
    </row>
    <row r="1691" spans="32:32" x14ac:dyDescent="0.2">
      <c r="AF1691" s="232"/>
    </row>
    <row r="1692" spans="32:32" x14ac:dyDescent="0.2">
      <c r="AF1692" s="232"/>
    </row>
    <row r="1693" spans="32:32" x14ac:dyDescent="0.2">
      <c r="AF1693" s="232"/>
    </row>
    <row r="1694" spans="32:32" x14ac:dyDescent="0.2">
      <c r="AF1694" s="232"/>
    </row>
    <row r="1695" spans="32:32" x14ac:dyDescent="0.2">
      <c r="AF1695" s="232"/>
    </row>
    <row r="1696" spans="32:32" x14ac:dyDescent="0.2">
      <c r="AF1696" s="232"/>
    </row>
    <row r="1697" spans="32:32" x14ac:dyDescent="0.2">
      <c r="AF1697" s="232"/>
    </row>
    <row r="1698" spans="32:32" x14ac:dyDescent="0.2">
      <c r="AF1698" s="232"/>
    </row>
    <row r="1699" spans="32:32" x14ac:dyDescent="0.2">
      <c r="AF1699" s="232"/>
    </row>
    <row r="1700" spans="32:32" x14ac:dyDescent="0.2">
      <c r="AF1700" s="232"/>
    </row>
    <row r="1701" spans="32:32" x14ac:dyDescent="0.2">
      <c r="AF1701" s="232"/>
    </row>
    <row r="1702" spans="32:32" x14ac:dyDescent="0.2">
      <c r="AF1702" s="232"/>
    </row>
    <row r="1703" spans="32:32" x14ac:dyDescent="0.2">
      <c r="AF1703" s="232"/>
    </row>
    <row r="1704" spans="32:32" x14ac:dyDescent="0.2">
      <c r="AF1704" s="232"/>
    </row>
    <row r="1705" spans="32:32" x14ac:dyDescent="0.2">
      <c r="AF1705" s="232"/>
    </row>
    <row r="1706" spans="32:32" x14ac:dyDescent="0.2">
      <c r="AF1706" s="232"/>
    </row>
    <row r="1707" spans="32:32" x14ac:dyDescent="0.2">
      <c r="AF1707" s="232"/>
    </row>
    <row r="1708" spans="32:32" x14ac:dyDescent="0.2">
      <c r="AF1708" s="232"/>
    </row>
    <row r="1709" spans="32:32" x14ac:dyDescent="0.2">
      <c r="AF1709" s="232"/>
    </row>
    <row r="1710" spans="32:32" x14ac:dyDescent="0.2">
      <c r="AF1710" s="232"/>
    </row>
    <row r="1711" spans="32:32" x14ac:dyDescent="0.2">
      <c r="AF1711" s="232"/>
    </row>
    <row r="1712" spans="32:32" x14ac:dyDescent="0.2">
      <c r="AF1712" s="232"/>
    </row>
    <row r="1713" spans="32:32" x14ac:dyDescent="0.2">
      <c r="AF1713" s="232"/>
    </row>
    <row r="1714" spans="32:32" x14ac:dyDescent="0.2">
      <c r="AF1714" s="232"/>
    </row>
    <row r="1715" spans="32:32" x14ac:dyDescent="0.2">
      <c r="AF1715" s="232"/>
    </row>
    <row r="1716" spans="32:32" x14ac:dyDescent="0.2">
      <c r="AF1716" s="232"/>
    </row>
    <row r="1717" spans="32:32" x14ac:dyDescent="0.2">
      <c r="AF1717" s="232"/>
    </row>
    <row r="1718" spans="32:32" x14ac:dyDescent="0.2">
      <c r="AF1718" s="232"/>
    </row>
    <row r="1719" spans="32:32" x14ac:dyDescent="0.2">
      <c r="AF1719" s="232"/>
    </row>
    <row r="1720" spans="32:32" x14ac:dyDescent="0.2">
      <c r="AF1720" s="232"/>
    </row>
    <row r="1721" spans="32:32" x14ac:dyDescent="0.2">
      <c r="AF1721" s="232"/>
    </row>
    <row r="1722" spans="32:32" x14ac:dyDescent="0.2">
      <c r="AF1722" s="232"/>
    </row>
    <row r="1723" spans="32:32" x14ac:dyDescent="0.2">
      <c r="AF1723" s="232"/>
    </row>
    <row r="1724" spans="32:32" x14ac:dyDescent="0.2">
      <c r="AF1724" s="232"/>
    </row>
    <row r="1725" spans="32:32" x14ac:dyDescent="0.2">
      <c r="AF1725" s="232"/>
    </row>
    <row r="1726" spans="32:32" x14ac:dyDescent="0.2">
      <c r="AF1726" s="232"/>
    </row>
    <row r="1727" spans="32:32" x14ac:dyDescent="0.2">
      <c r="AF1727" s="232"/>
    </row>
    <row r="1728" spans="32:32" x14ac:dyDescent="0.2">
      <c r="AF1728" s="232"/>
    </row>
    <row r="1729" spans="32:32" x14ac:dyDescent="0.2">
      <c r="AF1729" s="232"/>
    </row>
    <row r="1730" spans="32:32" x14ac:dyDescent="0.2">
      <c r="AF1730" s="232"/>
    </row>
    <row r="1731" spans="32:32" x14ac:dyDescent="0.2">
      <c r="AF1731" s="232"/>
    </row>
    <row r="1732" spans="32:32" x14ac:dyDescent="0.2">
      <c r="AF1732" s="232"/>
    </row>
    <row r="1733" spans="32:32" x14ac:dyDescent="0.2">
      <c r="AF1733" s="232"/>
    </row>
    <row r="1734" spans="32:32" x14ac:dyDescent="0.2">
      <c r="AF1734" s="232"/>
    </row>
    <row r="1735" spans="32:32" x14ac:dyDescent="0.2">
      <c r="AF1735" s="232"/>
    </row>
    <row r="1736" spans="32:32" x14ac:dyDescent="0.2">
      <c r="AF1736" s="232"/>
    </row>
    <row r="1737" spans="32:32" x14ac:dyDescent="0.2">
      <c r="AF1737" s="232"/>
    </row>
    <row r="1738" spans="32:32" x14ac:dyDescent="0.2">
      <c r="AF1738" s="232"/>
    </row>
    <row r="1739" spans="32:32" x14ac:dyDescent="0.2">
      <c r="AF1739" s="232"/>
    </row>
    <row r="1740" spans="32:32" x14ac:dyDescent="0.2">
      <c r="AF1740" s="232"/>
    </row>
    <row r="1741" spans="32:32" x14ac:dyDescent="0.2">
      <c r="AF1741" s="232"/>
    </row>
    <row r="1742" spans="32:32" x14ac:dyDescent="0.2">
      <c r="AF1742" s="232"/>
    </row>
    <row r="1743" spans="32:32" x14ac:dyDescent="0.2">
      <c r="AF1743" s="232"/>
    </row>
    <row r="1744" spans="32:32" x14ac:dyDescent="0.2">
      <c r="AF1744" s="232"/>
    </row>
    <row r="1745" spans="32:32" x14ac:dyDescent="0.2">
      <c r="AF1745" s="232"/>
    </row>
    <row r="1746" spans="32:32" x14ac:dyDescent="0.2">
      <c r="AF1746" s="232"/>
    </row>
    <row r="1747" spans="32:32" x14ac:dyDescent="0.2">
      <c r="AF1747" s="232"/>
    </row>
    <row r="1748" spans="32:32" x14ac:dyDescent="0.2">
      <c r="AF1748" s="232"/>
    </row>
    <row r="1749" spans="32:32" x14ac:dyDescent="0.2">
      <c r="AF1749" s="232"/>
    </row>
    <row r="1750" spans="32:32" x14ac:dyDescent="0.2">
      <c r="AF1750" s="232"/>
    </row>
    <row r="1751" spans="32:32" x14ac:dyDescent="0.2">
      <c r="AF1751" s="232"/>
    </row>
    <row r="1752" spans="32:32" x14ac:dyDescent="0.2">
      <c r="AF1752" s="232"/>
    </row>
    <row r="1753" spans="32:32" x14ac:dyDescent="0.2">
      <c r="AF1753" s="232"/>
    </row>
    <row r="1754" spans="32:32" x14ac:dyDescent="0.2">
      <c r="AF1754" s="232"/>
    </row>
    <row r="1755" spans="32:32" x14ac:dyDescent="0.2">
      <c r="AF1755" s="232"/>
    </row>
    <row r="1756" spans="32:32" x14ac:dyDescent="0.2">
      <c r="AF1756" s="232"/>
    </row>
    <row r="1757" spans="32:32" x14ac:dyDescent="0.2">
      <c r="AF1757" s="232"/>
    </row>
    <row r="1758" spans="32:32" x14ac:dyDescent="0.2">
      <c r="AF1758" s="232"/>
    </row>
    <row r="1759" spans="32:32" x14ac:dyDescent="0.2">
      <c r="AF1759" s="232"/>
    </row>
    <row r="1760" spans="32:32" x14ac:dyDescent="0.2">
      <c r="AF1760" s="232"/>
    </row>
    <row r="1761" spans="32:32" x14ac:dyDescent="0.2">
      <c r="AF1761" s="232"/>
    </row>
    <row r="1762" spans="32:32" x14ac:dyDescent="0.2">
      <c r="AF1762" s="232"/>
    </row>
    <row r="1763" spans="32:32" x14ac:dyDescent="0.2">
      <c r="AF1763" s="232"/>
    </row>
    <row r="1764" spans="32:32" x14ac:dyDescent="0.2">
      <c r="AF1764" s="232"/>
    </row>
    <row r="1765" spans="32:32" x14ac:dyDescent="0.2">
      <c r="AF1765" s="232"/>
    </row>
    <row r="1766" spans="32:32" x14ac:dyDescent="0.2">
      <c r="AF1766" s="232"/>
    </row>
    <row r="1767" spans="32:32" x14ac:dyDescent="0.2">
      <c r="AF1767" s="232"/>
    </row>
    <row r="1768" spans="32:32" x14ac:dyDescent="0.2">
      <c r="AF1768" s="232"/>
    </row>
    <row r="1769" spans="32:32" x14ac:dyDescent="0.2">
      <c r="AF1769" s="232"/>
    </row>
    <row r="1770" spans="32:32" x14ac:dyDescent="0.2">
      <c r="AF1770" s="232"/>
    </row>
    <row r="1771" spans="32:32" x14ac:dyDescent="0.2">
      <c r="AF1771" s="232"/>
    </row>
    <row r="1772" spans="32:32" x14ac:dyDescent="0.2">
      <c r="AF1772" s="232"/>
    </row>
    <row r="1773" spans="32:32" x14ac:dyDescent="0.2">
      <c r="AF1773" s="232"/>
    </row>
    <row r="1774" spans="32:32" x14ac:dyDescent="0.2">
      <c r="AF1774" s="232"/>
    </row>
    <row r="1775" spans="32:32" x14ac:dyDescent="0.2">
      <c r="AF1775" s="232"/>
    </row>
    <row r="1776" spans="32:32" x14ac:dyDescent="0.2">
      <c r="AF1776" s="232"/>
    </row>
    <row r="1777" spans="32:32" x14ac:dyDescent="0.2">
      <c r="AF1777" s="232"/>
    </row>
    <row r="1778" spans="32:32" x14ac:dyDescent="0.2">
      <c r="AF1778" s="232"/>
    </row>
    <row r="1779" spans="32:32" x14ac:dyDescent="0.2">
      <c r="AF1779" s="232"/>
    </row>
    <row r="1780" spans="32:32" x14ac:dyDescent="0.2">
      <c r="AF1780" s="232"/>
    </row>
    <row r="1781" spans="32:32" x14ac:dyDescent="0.2">
      <c r="AF1781" s="232"/>
    </row>
    <row r="1782" spans="32:32" x14ac:dyDescent="0.2">
      <c r="AF1782" s="232"/>
    </row>
    <row r="1783" spans="32:32" x14ac:dyDescent="0.2">
      <c r="AF1783" s="232"/>
    </row>
    <row r="1784" spans="32:32" x14ac:dyDescent="0.2">
      <c r="AF1784" s="232"/>
    </row>
    <row r="1785" spans="32:32" x14ac:dyDescent="0.2">
      <c r="AF1785" s="232"/>
    </row>
    <row r="1786" spans="32:32" x14ac:dyDescent="0.2">
      <c r="AF1786" s="232"/>
    </row>
    <row r="1787" spans="32:32" x14ac:dyDescent="0.2">
      <c r="AF1787" s="232"/>
    </row>
    <row r="1788" spans="32:32" x14ac:dyDescent="0.2">
      <c r="AF1788" s="232"/>
    </row>
    <row r="1789" spans="32:32" x14ac:dyDescent="0.2">
      <c r="AF1789" s="232"/>
    </row>
    <row r="1790" spans="32:32" x14ac:dyDescent="0.2">
      <c r="AF1790" s="232"/>
    </row>
    <row r="1791" spans="32:32" x14ac:dyDescent="0.2">
      <c r="AF1791" s="232"/>
    </row>
    <row r="1792" spans="32:32" x14ac:dyDescent="0.2">
      <c r="AF1792" s="232"/>
    </row>
    <row r="1793" spans="32:32" x14ac:dyDescent="0.2">
      <c r="AF1793" s="232"/>
    </row>
    <row r="1794" spans="32:32" x14ac:dyDescent="0.2">
      <c r="AF1794" s="232"/>
    </row>
    <row r="1795" spans="32:32" x14ac:dyDescent="0.2">
      <c r="AF1795" s="232"/>
    </row>
    <row r="1796" spans="32:32" x14ac:dyDescent="0.2">
      <c r="AF1796" s="232"/>
    </row>
    <row r="1797" spans="32:32" x14ac:dyDescent="0.2">
      <c r="AF1797" s="232"/>
    </row>
    <row r="1798" spans="32:32" x14ac:dyDescent="0.2">
      <c r="AF1798" s="232"/>
    </row>
    <row r="1799" spans="32:32" x14ac:dyDescent="0.2">
      <c r="AF1799" s="232"/>
    </row>
    <row r="1800" spans="32:32" x14ac:dyDescent="0.2">
      <c r="AF1800" s="232"/>
    </row>
    <row r="1801" spans="32:32" x14ac:dyDescent="0.2">
      <c r="AF1801" s="232"/>
    </row>
    <row r="1802" spans="32:32" x14ac:dyDescent="0.2">
      <c r="AF1802" s="232"/>
    </row>
    <row r="1803" spans="32:32" x14ac:dyDescent="0.2">
      <c r="AF1803" s="232"/>
    </row>
    <row r="1804" spans="32:32" x14ac:dyDescent="0.2">
      <c r="AF1804" s="232"/>
    </row>
    <row r="1805" spans="32:32" x14ac:dyDescent="0.2">
      <c r="AF1805" s="232"/>
    </row>
    <row r="1806" spans="32:32" x14ac:dyDescent="0.2">
      <c r="AF1806" s="232"/>
    </row>
    <row r="1807" spans="32:32" x14ac:dyDescent="0.2">
      <c r="AF1807" s="232"/>
    </row>
    <row r="1808" spans="32:32" x14ac:dyDescent="0.2">
      <c r="AF1808" s="232"/>
    </row>
    <row r="1809" spans="32:32" x14ac:dyDescent="0.2">
      <c r="AF1809" s="232"/>
    </row>
    <row r="1810" spans="32:32" x14ac:dyDescent="0.2">
      <c r="AF1810" s="232"/>
    </row>
    <row r="1811" spans="32:32" x14ac:dyDescent="0.2">
      <c r="AF1811" s="232"/>
    </row>
    <row r="1812" spans="32:32" x14ac:dyDescent="0.2">
      <c r="AF1812" s="232"/>
    </row>
    <row r="1813" spans="32:32" x14ac:dyDescent="0.2">
      <c r="AF1813" s="232"/>
    </row>
    <row r="1814" spans="32:32" x14ac:dyDescent="0.2">
      <c r="AF1814" s="232"/>
    </row>
    <row r="1815" spans="32:32" x14ac:dyDescent="0.2">
      <c r="AF1815" s="232"/>
    </row>
    <row r="1816" spans="32:32" x14ac:dyDescent="0.2">
      <c r="AF1816" s="232"/>
    </row>
    <row r="1817" spans="32:32" x14ac:dyDescent="0.2">
      <c r="AF1817" s="232"/>
    </row>
    <row r="1818" spans="32:32" x14ac:dyDescent="0.2">
      <c r="AF1818" s="232"/>
    </row>
    <row r="1819" spans="32:32" x14ac:dyDescent="0.2">
      <c r="AF1819" s="232"/>
    </row>
    <row r="1820" spans="32:32" x14ac:dyDescent="0.2">
      <c r="AF1820" s="232"/>
    </row>
    <row r="1821" spans="32:32" x14ac:dyDescent="0.2">
      <c r="AF1821" s="232"/>
    </row>
    <row r="1822" spans="32:32" x14ac:dyDescent="0.2">
      <c r="AF1822" s="232"/>
    </row>
    <row r="1823" spans="32:32" x14ac:dyDescent="0.2">
      <c r="AF1823" s="232"/>
    </row>
    <row r="1824" spans="32:32" x14ac:dyDescent="0.2">
      <c r="AF1824" s="232"/>
    </row>
    <row r="1825" spans="32:32" x14ac:dyDescent="0.2">
      <c r="AF1825" s="232"/>
    </row>
    <row r="1826" spans="32:32" x14ac:dyDescent="0.2">
      <c r="AF1826" s="232"/>
    </row>
    <row r="1827" spans="32:32" x14ac:dyDescent="0.2">
      <c r="AF1827" s="232"/>
    </row>
    <row r="1828" spans="32:32" x14ac:dyDescent="0.2">
      <c r="AF1828" s="232"/>
    </row>
    <row r="1829" spans="32:32" x14ac:dyDescent="0.2">
      <c r="AF1829" s="232"/>
    </row>
    <row r="1830" spans="32:32" x14ac:dyDescent="0.2">
      <c r="AF1830" s="232"/>
    </row>
    <row r="1831" spans="32:32" x14ac:dyDescent="0.2">
      <c r="AF1831" s="232"/>
    </row>
    <row r="1832" spans="32:32" x14ac:dyDescent="0.2">
      <c r="AF1832" s="232"/>
    </row>
    <row r="1833" spans="32:32" x14ac:dyDescent="0.2">
      <c r="AF1833" s="232"/>
    </row>
    <row r="1834" spans="32:32" x14ac:dyDescent="0.2">
      <c r="AF1834" s="232"/>
    </row>
    <row r="1835" spans="32:32" x14ac:dyDescent="0.2">
      <c r="AF1835" s="232"/>
    </row>
    <row r="1836" spans="32:32" x14ac:dyDescent="0.2">
      <c r="AF1836" s="232"/>
    </row>
    <row r="1837" spans="32:32" x14ac:dyDescent="0.2">
      <c r="AF1837" s="232"/>
    </row>
    <row r="1838" spans="32:32" x14ac:dyDescent="0.2">
      <c r="AF1838" s="232"/>
    </row>
    <row r="1839" spans="32:32" x14ac:dyDescent="0.2">
      <c r="AF1839" s="232"/>
    </row>
    <row r="1840" spans="32:32" x14ac:dyDescent="0.2">
      <c r="AF1840" s="232"/>
    </row>
    <row r="1841" spans="32:32" x14ac:dyDescent="0.2">
      <c r="AF1841" s="232"/>
    </row>
    <row r="1842" spans="32:32" x14ac:dyDescent="0.2">
      <c r="AF1842" s="232"/>
    </row>
    <row r="1843" spans="32:32" x14ac:dyDescent="0.2">
      <c r="AF1843" s="232"/>
    </row>
    <row r="1844" spans="32:32" x14ac:dyDescent="0.2">
      <c r="AF1844" s="232"/>
    </row>
    <row r="1845" spans="32:32" x14ac:dyDescent="0.2">
      <c r="AF1845" s="232"/>
    </row>
    <row r="1846" spans="32:32" x14ac:dyDescent="0.2">
      <c r="AF1846" s="232"/>
    </row>
    <row r="1847" spans="32:32" x14ac:dyDescent="0.2">
      <c r="AF1847" s="232"/>
    </row>
    <row r="1848" spans="32:32" x14ac:dyDescent="0.2">
      <c r="AF1848" s="232"/>
    </row>
    <row r="1849" spans="32:32" x14ac:dyDescent="0.2">
      <c r="AF1849" s="232"/>
    </row>
    <row r="1850" spans="32:32" x14ac:dyDescent="0.2">
      <c r="AF1850" s="232"/>
    </row>
    <row r="1851" spans="32:32" x14ac:dyDescent="0.2">
      <c r="AF1851" s="232"/>
    </row>
    <row r="1852" spans="32:32" x14ac:dyDescent="0.2">
      <c r="AF1852" s="232"/>
    </row>
    <row r="1853" spans="32:32" x14ac:dyDescent="0.2">
      <c r="AF1853" s="232"/>
    </row>
    <row r="1854" spans="32:32" x14ac:dyDescent="0.2">
      <c r="AF1854" s="232"/>
    </row>
    <row r="1855" spans="32:32" x14ac:dyDescent="0.2">
      <c r="AF1855" s="232"/>
    </row>
    <row r="1856" spans="32:32" x14ac:dyDescent="0.2">
      <c r="AF1856" s="232"/>
    </row>
    <row r="1857" spans="32:32" x14ac:dyDescent="0.2">
      <c r="AF1857" s="232"/>
    </row>
    <row r="1858" spans="32:32" x14ac:dyDescent="0.2">
      <c r="AF1858" s="232"/>
    </row>
    <row r="1859" spans="32:32" x14ac:dyDescent="0.2">
      <c r="AF1859" s="232"/>
    </row>
    <row r="1860" spans="32:32" x14ac:dyDescent="0.2">
      <c r="AF1860" s="232"/>
    </row>
    <row r="1861" spans="32:32" x14ac:dyDescent="0.2">
      <c r="AF1861" s="232"/>
    </row>
    <row r="1862" spans="32:32" x14ac:dyDescent="0.2">
      <c r="AF1862" s="232"/>
    </row>
    <row r="1863" spans="32:32" x14ac:dyDescent="0.2">
      <c r="AF1863" s="232"/>
    </row>
    <row r="1864" spans="32:32" x14ac:dyDescent="0.2">
      <c r="AF1864" s="232"/>
    </row>
    <row r="1865" spans="32:32" x14ac:dyDescent="0.2">
      <c r="AF1865" s="232"/>
    </row>
    <row r="1866" spans="32:32" x14ac:dyDescent="0.2">
      <c r="AF1866" s="232"/>
    </row>
    <row r="1867" spans="32:32" x14ac:dyDescent="0.2">
      <c r="AF1867" s="232"/>
    </row>
    <row r="1868" spans="32:32" x14ac:dyDescent="0.2">
      <c r="AF1868" s="232"/>
    </row>
    <row r="1869" spans="32:32" x14ac:dyDescent="0.2">
      <c r="AF1869" s="232"/>
    </row>
    <row r="1870" spans="32:32" x14ac:dyDescent="0.2">
      <c r="AF1870" s="232"/>
    </row>
    <row r="1871" spans="32:32" x14ac:dyDescent="0.2">
      <c r="AF1871" s="232"/>
    </row>
    <row r="1872" spans="32:32" x14ac:dyDescent="0.2">
      <c r="AF1872" s="232"/>
    </row>
    <row r="1873" spans="32:32" x14ac:dyDescent="0.2">
      <c r="AF1873" s="232"/>
    </row>
    <row r="1874" spans="32:32" x14ac:dyDescent="0.2">
      <c r="AF1874" s="232"/>
    </row>
    <row r="1875" spans="32:32" x14ac:dyDescent="0.2">
      <c r="AF1875" s="232"/>
    </row>
    <row r="1876" spans="32:32" x14ac:dyDescent="0.2">
      <c r="AF1876" s="232"/>
    </row>
    <row r="1877" spans="32:32" x14ac:dyDescent="0.2">
      <c r="AF1877" s="232"/>
    </row>
    <row r="1878" spans="32:32" x14ac:dyDescent="0.2">
      <c r="AF1878" s="232"/>
    </row>
    <row r="1879" spans="32:32" x14ac:dyDescent="0.2">
      <c r="AF1879" s="232"/>
    </row>
    <row r="1880" spans="32:32" x14ac:dyDescent="0.2">
      <c r="AF1880" s="232"/>
    </row>
    <row r="1881" spans="32:32" x14ac:dyDescent="0.2">
      <c r="AF1881" s="232"/>
    </row>
    <row r="1882" spans="32:32" x14ac:dyDescent="0.2">
      <c r="AF1882" s="232"/>
    </row>
    <row r="1883" spans="32:32" x14ac:dyDescent="0.2">
      <c r="AF1883" s="232"/>
    </row>
    <row r="1884" spans="32:32" x14ac:dyDescent="0.2">
      <c r="AF1884" s="232"/>
    </row>
    <row r="1885" spans="32:32" x14ac:dyDescent="0.2">
      <c r="AF1885" s="232"/>
    </row>
    <row r="1886" spans="32:32" x14ac:dyDescent="0.2">
      <c r="AF1886" s="232"/>
    </row>
    <row r="1887" spans="32:32" x14ac:dyDescent="0.2">
      <c r="AF1887" s="232"/>
    </row>
    <row r="1888" spans="32:32" x14ac:dyDescent="0.2">
      <c r="AF1888" s="232"/>
    </row>
    <row r="1889" spans="32:32" x14ac:dyDescent="0.2">
      <c r="AF1889" s="232"/>
    </row>
    <row r="1890" spans="32:32" x14ac:dyDescent="0.2">
      <c r="AF1890" s="232"/>
    </row>
    <row r="1891" spans="32:32" x14ac:dyDescent="0.2">
      <c r="AF1891" s="232"/>
    </row>
    <row r="1892" spans="32:32" x14ac:dyDescent="0.2">
      <c r="AF1892" s="232"/>
    </row>
    <row r="1893" spans="32:32" x14ac:dyDescent="0.2">
      <c r="AF1893" s="232"/>
    </row>
    <row r="1894" spans="32:32" x14ac:dyDescent="0.2">
      <c r="AF1894" s="232"/>
    </row>
    <row r="1895" spans="32:32" x14ac:dyDescent="0.2">
      <c r="AF1895" s="232"/>
    </row>
    <row r="1896" spans="32:32" x14ac:dyDescent="0.2">
      <c r="AF1896" s="232"/>
    </row>
    <row r="1897" spans="32:32" x14ac:dyDescent="0.2">
      <c r="AF1897" s="232"/>
    </row>
    <row r="1898" spans="32:32" x14ac:dyDescent="0.2">
      <c r="AF1898" s="232"/>
    </row>
    <row r="1899" spans="32:32" x14ac:dyDescent="0.2">
      <c r="AF1899" s="232"/>
    </row>
    <row r="1900" spans="32:32" x14ac:dyDescent="0.2">
      <c r="AF1900" s="232"/>
    </row>
    <row r="1901" spans="32:32" x14ac:dyDescent="0.2">
      <c r="AF1901" s="232"/>
    </row>
    <row r="1902" spans="32:32" x14ac:dyDescent="0.2">
      <c r="AF1902" s="232"/>
    </row>
    <row r="1903" spans="32:32" x14ac:dyDescent="0.2">
      <c r="AF1903" s="232"/>
    </row>
    <row r="1904" spans="32:32" x14ac:dyDescent="0.2">
      <c r="AF1904" s="232"/>
    </row>
    <row r="1905" spans="32:32" x14ac:dyDescent="0.2">
      <c r="AF1905" s="232"/>
    </row>
    <row r="1906" spans="32:32" x14ac:dyDescent="0.2">
      <c r="AF1906" s="232"/>
    </row>
    <row r="1907" spans="32:32" x14ac:dyDescent="0.2">
      <c r="AF1907" s="232"/>
    </row>
    <row r="1908" spans="32:32" x14ac:dyDescent="0.2">
      <c r="AF1908" s="232"/>
    </row>
    <row r="1909" spans="32:32" x14ac:dyDescent="0.2">
      <c r="AF1909" s="232"/>
    </row>
    <row r="1910" spans="32:32" x14ac:dyDescent="0.2">
      <c r="AF1910" s="232"/>
    </row>
    <row r="1911" spans="32:32" x14ac:dyDescent="0.2">
      <c r="AF1911" s="232"/>
    </row>
    <row r="1912" spans="32:32" x14ac:dyDescent="0.2">
      <c r="AF1912" s="232"/>
    </row>
    <row r="1913" spans="32:32" x14ac:dyDescent="0.2">
      <c r="AF1913" s="232"/>
    </row>
    <row r="1914" spans="32:32" x14ac:dyDescent="0.2">
      <c r="AF1914" s="232"/>
    </row>
    <row r="1915" spans="32:32" x14ac:dyDescent="0.2">
      <c r="AF1915" s="232"/>
    </row>
    <row r="1916" spans="32:32" x14ac:dyDescent="0.2">
      <c r="AF1916" s="232"/>
    </row>
    <row r="1917" spans="32:32" x14ac:dyDescent="0.2">
      <c r="AF1917" s="232"/>
    </row>
    <row r="1918" spans="32:32" x14ac:dyDescent="0.2">
      <c r="AF1918" s="232"/>
    </row>
    <row r="1919" spans="32:32" x14ac:dyDescent="0.2">
      <c r="AF1919" s="232"/>
    </row>
    <row r="1920" spans="32:32" x14ac:dyDescent="0.2">
      <c r="AF1920" s="232"/>
    </row>
    <row r="1921" spans="32:32" x14ac:dyDescent="0.2">
      <c r="AF1921" s="232"/>
    </row>
    <row r="1922" spans="32:32" x14ac:dyDescent="0.2">
      <c r="AF1922" s="232"/>
    </row>
    <row r="1923" spans="32:32" x14ac:dyDescent="0.2">
      <c r="AF1923" s="232"/>
    </row>
    <row r="1924" spans="32:32" x14ac:dyDescent="0.2">
      <c r="AF1924" s="232"/>
    </row>
    <row r="1925" spans="32:32" x14ac:dyDescent="0.2">
      <c r="AF1925" s="232"/>
    </row>
    <row r="1926" spans="32:32" x14ac:dyDescent="0.2">
      <c r="AF1926" s="232"/>
    </row>
    <row r="1927" spans="32:32" x14ac:dyDescent="0.2">
      <c r="AF1927" s="232"/>
    </row>
    <row r="1928" spans="32:32" x14ac:dyDescent="0.2">
      <c r="AF1928" s="232"/>
    </row>
    <row r="1929" spans="32:32" x14ac:dyDescent="0.2">
      <c r="AF1929" s="232"/>
    </row>
    <row r="1930" spans="32:32" x14ac:dyDescent="0.2">
      <c r="AF1930" s="232"/>
    </row>
    <row r="1931" spans="32:32" x14ac:dyDescent="0.2">
      <c r="AF1931" s="232"/>
    </row>
    <row r="1932" spans="32:32" x14ac:dyDescent="0.2">
      <c r="AF1932" s="232"/>
    </row>
    <row r="1933" spans="32:32" x14ac:dyDescent="0.2">
      <c r="AF1933" s="232"/>
    </row>
    <row r="1934" spans="32:32" x14ac:dyDescent="0.2">
      <c r="AF1934" s="232"/>
    </row>
    <row r="1935" spans="32:32" x14ac:dyDescent="0.2">
      <c r="AF1935" s="232"/>
    </row>
    <row r="1936" spans="32:32" x14ac:dyDescent="0.2">
      <c r="AF1936" s="232"/>
    </row>
    <row r="1937" spans="32:32" x14ac:dyDescent="0.2">
      <c r="AF1937" s="232"/>
    </row>
    <row r="1938" spans="32:32" x14ac:dyDescent="0.2">
      <c r="AF1938" s="232"/>
    </row>
    <row r="1939" spans="32:32" x14ac:dyDescent="0.2">
      <c r="AF1939" s="232"/>
    </row>
    <row r="1940" spans="32:32" x14ac:dyDescent="0.2">
      <c r="AF1940" s="232"/>
    </row>
    <row r="1941" spans="32:32" x14ac:dyDescent="0.2">
      <c r="AF1941" s="232"/>
    </row>
    <row r="1942" spans="32:32" x14ac:dyDescent="0.2">
      <c r="AF1942" s="232"/>
    </row>
    <row r="1943" spans="32:32" x14ac:dyDescent="0.2">
      <c r="AF1943" s="232"/>
    </row>
    <row r="1944" spans="32:32" x14ac:dyDescent="0.2">
      <c r="AF1944" s="232"/>
    </row>
    <row r="1945" spans="32:32" x14ac:dyDescent="0.2">
      <c r="AF1945" s="232"/>
    </row>
    <row r="1946" spans="32:32" x14ac:dyDescent="0.2">
      <c r="AF1946" s="232"/>
    </row>
    <row r="1947" spans="32:32" x14ac:dyDescent="0.2">
      <c r="AF1947" s="232"/>
    </row>
    <row r="1948" spans="32:32" x14ac:dyDescent="0.2">
      <c r="AF1948" s="232"/>
    </row>
    <row r="1949" spans="32:32" x14ac:dyDescent="0.2">
      <c r="AF1949" s="232"/>
    </row>
    <row r="1950" spans="32:32" x14ac:dyDescent="0.2">
      <c r="AF1950" s="232"/>
    </row>
    <row r="1951" spans="32:32" x14ac:dyDescent="0.2">
      <c r="AF1951" s="232"/>
    </row>
    <row r="1952" spans="32:32" x14ac:dyDescent="0.2">
      <c r="AF1952" s="232"/>
    </row>
    <row r="1953" spans="32:32" x14ac:dyDescent="0.2">
      <c r="AF1953" s="232"/>
    </row>
    <row r="1954" spans="32:32" x14ac:dyDescent="0.2">
      <c r="AF1954" s="232"/>
    </row>
    <row r="1955" spans="32:32" x14ac:dyDescent="0.2">
      <c r="AF1955" s="232"/>
    </row>
    <row r="1956" spans="32:32" x14ac:dyDescent="0.2">
      <c r="AF1956" s="232"/>
    </row>
    <row r="1957" spans="32:32" x14ac:dyDescent="0.2">
      <c r="AF1957" s="232"/>
    </row>
    <row r="1958" spans="32:32" x14ac:dyDescent="0.2">
      <c r="AF1958" s="232"/>
    </row>
    <row r="1959" spans="32:32" x14ac:dyDescent="0.2">
      <c r="AF1959" s="232"/>
    </row>
    <row r="1960" spans="32:32" x14ac:dyDescent="0.2">
      <c r="AF1960" s="232"/>
    </row>
    <row r="1961" spans="32:32" x14ac:dyDescent="0.2">
      <c r="AF1961" s="232"/>
    </row>
    <row r="1962" spans="32:32" x14ac:dyDescent="0.2">
      <c r="AF1962" s="232"/>
    </row>
    <row r="1963" spans="32:32" x14ac:dyDescent="0.2">
      <c r="AF1963" s="232"/>
    </row>
    <row r="1964" spans="32:32" x14ac:dyDescent="0.2">
      <c r="AF1964" s="232"/>
    </row>
    <row r="1965" spans="32:32" x14ac:dyDescent="0.2">
      <c r="AF1965" s="232"/>
    </row>
    <row r="1966" spans="32:32" x14ac:dyDescent="0.2">
      <c r="AF1966" s="232"/>
    </row>
    <row r="1967" spans="32:32" x14ac:dyDescent="0.2">
      <c r="AF1967" s="232"/>
    </row>
    <row r="1968" spans="32:32" x14ac:dyDescent="0.2">
      <c r="AF1968" s="232"/>
    </row>
    <row r="1969" spans="32:32" x14ac:dyDescent="0.2">
      <c r="AF1969" s="232"/>
    </row>
    <row r="1970" spans="32:32" x14ac:dyDescent="0.2">
      <c r="AF1970" s="232"/>
    </row>
    <row r="1971" spans="32:32" x14ac:dyDescent="0.2">
      <c r="AF1971" s="232"/>
    </row>
    <row r="1972" spans="32:32" x14ac:dyDescent="0.2">
      <c r="AF1972" s="232"/>
    </row>
    <row r="1973" spans="32:32" x14ac:dyDescent="0.2">
      <c r="AF1973" s="232"/>
    </row>
    <row r="1974" spans="32:32" x14ac:dyDescent="0.2">
      <c r="AF1974" s="232"/>
    </row>
    <row r="1975" spans="32:32" x14ac:dyDescent="0.2">
      <c r="AF1975" s="232"/>
    </row>
    <row r="1976" spans="32:32" x14ac:dyDescent="0.2">
      <c r="AF1976" s="232"/>
    </row>
    <row r="1977" spans="32:32" x14ac:dyDescent="0.2">
      <c r="AF1977" s="232"/>
    </row>
    <row r="1978" spans="32:32" x14ac:dyDescent="0.2">
      <c r="AF1978" s="232"/>
    </row>
    <row r="1979" spans="32:32" x14ac:dyDescent="0.2">
      <c r="AF1979" s="232"/>
    </row>
    <row r="1980" spans="32:32" x14ac:dyDescent="0.2">
      <c r="AF1980" s="232"/>
    </row>
    <row r="1981" spans="32:32" x14ac:dyDescent="0.2">
      <c r="AF1981" s="232"/>
    </row>
    <row r="1982" spans="32:32" x14ac:dyDescent="0.2">
      <c r="AF1982" s="232"/>
    </row>
    <row r="1983" spans="32:32" x14ac:dyDescent="0.2">
      <c r="AF1983" s="232"/>
    </row>
    <row r="1984" spans="32:32" x14ac:dyDescent="0.2">
      <c r="AF1984" s="232"/>
    </row>
    <row r="1985" spans="32:32" x14ac:dyDescent="0.2">
      <c r="AF1985" s="232"/>
    </row>
    <row r="1986" spans="32:32" x14ac:dyDescent="0.2">
      <c r="AF1986" s="232"/>
    </row>
    <row r="1987" spans="32:32" x14ac:dyDescent="0.2">
      <c r="AF1987" s="232"/>
    </row>
    <row r="1988" spans="32:32" x14ac:dyDescent="0.2">
      <c r="AF1988" s="232"/>
    </row>
    <row r="1989" spans="32:32" x14ac:dyDescent="0.2">
      <c r="AF1989" s="232"/>
    </row>
    <row r="1990" spans="32:32" x14ac:dyDescent="0.2">
      <c r="AF1990" s="232"/>
    </row>
    <row r="1991" spans="32:32" x14ac:dyDescent="0.2">
      <c r="AF1991" s="232"/>
    </row>
    <row r="1992" spans="32:32" x14ac:dyDescent="0.2">
      <c r="AF1992" s="232"/>
    </row>
    <row r="1993" spans="32:32" x14ac:dyDescent="0.2">
      <c r="AF1993" s="232"/>
    </row>
    <row r="1994" spans="32:32" x14ac:dyDescent="0.2">
      <c r="AF1994" s="232"/>
    </row>
    <row r="1995" spans="32:32" x14ac:dyDescent="0.2">
      <c r="AF1995" s="232"/>
    </row>
    <row r="1996" spans="32:32" x14ac:dyDescent="0.2">
      <c r="AF1996" s="232"/>
    </row>
    <row r="1997" spans="32:32" x14ac:dyDescent="0.2">
      <c r="AF1997" s="232"/>
    </row>
    <row r="1998" spans="32:32" x14ac:dyDescent="0.2">
      <c r="AF1998" s="232"/>
    </row>
    <row r="1999" spans="32:32" x14ac:dyDescent="0.2">
      <c r="AF1999" s="232"/>
    </row>
    <row r="2000" spans="32:32" x14ac:dyDescent="0.2">
      <c r="AF2000" s="232"/>
    </row>
    <row r="2001" spans="32:32" x14ac:dyDescent="0.2">
      <c r="AF2001" s="232"/>
    </row>
    <row r="2002" spans="32:32" x14ac:dyDescent="0.2">
      <c r="AF2002" s="232"/>
    </row>
    <row r="2003" spans="32:32" x14ac:dyDescent="0.2">
      <c r="AF2003" s="232"/>
    </row>
    <row r="2004" spans="32:32" x14ac:dyDescent="0.2">
      <c r="AF2004" s="232"/>
    </row>
    <row r="2005" spans="32:32" x14ac:dyDescent="0.2">
      <c r="AF2005" s="232"/>
    </row>
    <row r="2006" spans="32:32" x14ac:dyDescent="0.2">
      <c r="AF2006" s="232"/>
    </row>
    <row r="2007" spans="32:32" x14ac:dyDescent="0.2">
      <c r="AF2007" s="232"/>
    </row>
    <row r="2008" spans="32:32" x14ac:dyDescent="0.2">
      <c r="AF2008" s="232"/>
    </row>
    <row r="2009" spans="32:32" x14ac:dyDescent="0.2">
      <c r="AF2009" s="232"/>
    </row>
    <row r="2010" spans="32:32" x14ac:dyDescent="0.2">
      <c r="AF2010" s="232"/>
    </row>
    <row r="2011" spans="32:32" x14ac:dyDescent="0.2">
      <c r="AF2011" s="232"/>
    </row>
    <row r="2012" spans="32:32" x14ac:dyDescent="0.2">
      <c r="AF2012" s="232"/>
    </row>
    <row r="2013" spans="32:32" x14ac:dyDescent="0.2">
      <c r="AF2013" s="232"/>
    </row>
    <row r="2014" spans="32:32" x14ac:dyDescent="0.2">
      <c r="AF2014" s="232"/>
    </row>
    <row r="2015" spans="32:32" x14ac:dyDescent="0.2">
      <c r="AF2015" s="232"/>
    </row>
    <row r="2016" spans="32:32" x14ac:dyDescent="0.2">
      <c r="AF2016" s="232"/>
    </row>
    <row r="2017" spans="32:32" x14ac:dyDescent="0.2">
      <c r="AF2017" s="232"/>
    </row>
    <row r="2018" spans="32:32" x14ac:dyDescent="0.2">
      <c r="AF2018" s="232"/>
    </row>
    <row r="2019" spans="32:32" x14ac:dyDescent="0.2">
      <c r="AF2019" s="232"/>
    </row>
    <row r="2020" spans="32:32" x14ac:dyDescent="0.2">
      <c r="AF2020" s="232"/>
    </row>
    <row r="2021" spans="32:32" x14ac:dyDescent="0.2">
      <c r="AF2021" s="232"/>
    </row>
    <row r="2022" spans="32:32" x14ac:dyDescent="0.2">
      <c r="AF2022" s="232"/>
    </row>
    <row r="2023" spans="32:32" x14ac:dyDescent="0.2">
      <c r="AF2023" s="232"/>
    </row>
    <row r="2024" spans="32:32" x14ac:dyDescent="0.2">
      <c r="AF2024" s="232"/>
    </row>
    <row r="2025" spans="32:32" x14ac:dyDescent="0.2">
      <c r="AF2025" s="232"/>
    </row>
    <row r="2026" spans="32:32" x14ac:dyDescent="0.2">
      <c r="AF2026" s="232"/>
    </row>
    <row r="2027" spans="32:32" x14ac:dyDescent="0.2">
      <c r="AF2027" s="232"/>
    </row>
    <row r="2028" spans="32:32" x14ac:dyDescent="0.2">
      <c r="AF2028" s="232"/>
    </row>
    <row r="2029" spans="32:32" x14ac:dyDescent="0.2">
      <c r="AF2029" s="232"/>
    </row>
    <row r="2030" spans="32:32" x14ac:dyDescent="0.2">
      <c r="AF2030" s="232"/>
    </row>
    <row r="2031" spans="32:32" x14ac:dyDescent="0.2">
      <c r="AF2031" s="232"/>
    </row>
    <row r="2032" spans="32:32" x14ac:dyDescent="0.2">
      <c r="AF2032" s="232"/>
    </row>
    <row r="2033" spans="32:32" x14ac:dyDescent="0.2">
      <c r="AF2033" s="232"/>
    </row>
    <row r="2034" spans="32:32" x14ac:dyDescent="0.2">
      <c r="AF2034" s="232"/>
    </row>
    <row r="2035" spans="32:32" x14ac:dyDescent="0.2">
      <c r="AF2035" s="232"/>
    </row>
    <row r="2036" spans="32:32" x14ac:dyDescent="0.2">
      <c r="AF2036" s="232"/>
    </row>
    <row r="2037" spans="32:32" x14ac:dyDescent="0.2">
      <c r="AF2037" s="232"/>
    </row>
    <row r="2038" spans="32:32" x14ac:dyDescent="0.2">
      <c r="AF2038" s="232"/>
    </row>
    <row r="2039" spans="32:32" x14ac:dyDescent="0.2">
      <c r="AF2039" s="232"/>
    </row>
    <row r="2040" spans="32:32" x14ac:dyDescent="0.2">
      <c r="AF2040" s="232"/>
    </row>
    <row r="2041" spans="32:32" x14ac:dyDescent="0.2">
      <c r="AF2041" s="232"/>
    </row>
    <row r="2042" spans="32:32" x14ac:dyDescent="0.2">
      <c r="AF2042" s="232"/>
    </row>
    <row r="2043" spans="32:32" x14ac:dyDescent="0.2">
      <c r="AF2043" s="232"/>
    </row>
    <row r="2044" spans="32:32" x14ac:dyDescent="0.2">
      <c r="AF2044" s="232"/>
    </row>
    <row r="2045" spans="32:32" x14ac:dyDescent="0.2">
      <c r="AF2045" s="232"/>
    </row>
    <row r="2046" spans="32:32" x14ac:dyDescent="0.2">
      <c r="AF2046" s="232"/>
    </row>
    <row r="2047" spans="32:32" x14ac:dyDescent="0.2">
      <c r="AF2047" s="232"/>
    </row>
    <row r="2048" spans="32:32" x14ac:dyDescent="0.2">
      <c r="AF2048" s="232"/>
    </row>
    <row r="2049" spans="32:32" x14ac:dyDescent="0.2">
      <c r="AF2049" s="232"/>
    </row>
    <row r="2050" spans="32:32" x14ac:dyDescent="0.2">
      <c r="AF2050" s="232"/>
    </row>
    <row r="2051" spans="32:32" x14ac:dyDescent="0.2">
      <c r="AF2051" s="232"/>
    </row>
    <row r="2052" spans="32:32" x14ac:dyDescent="0.2">
      <c r="AF2052" s="232"/>
    </row>
    <row r="2053" spans="32:32" x14ac:dyDescent="0.2">
      <c r="AF2053" s="232"/>
    </row>
    <row r="2054" spans="32:32" x14ac:dyDescent="0.2">
      <c r="AF2054" s="232"/>
    </row>
    <row r="2055" spans="32:32" x14ac:dyDescent="0.2">
      <c r="AF2055" s="232"/>
    </row>
    <row r="2056" spans="32:32" x14ac:dyDescent="0.2">
      <c r="AF2056" s="232"/>
    </row>
    <row r="2057" spans="32:32" x14ac:dyDescent="0.2">
      <c r="AF2057" s="232"/>
    </row>
    <row r="2058" spans="32:32" x14ac:dyDescent="0.2">
      <c r="AF2058" s="232"/>
    </row>
    <row r="2059" spans="32:32" x14ac:dyDescent="0.2">
      <c r="AF2059" s="232"/>
    </row>
    <row r="2060" spans="32:32" x14ac:dyDescent="0.2">
      <c r="AF2060" s="232"/>
    </row>
    <row r="2061" spans="32:32" x14ac:dyDescent="0.2">
      <c r="AF2061" s="232"/>
    </row>
    <row r="2062" spans="32:32" x14ac:dyDescent="0.2">
      <c r="AF2062" s="232"/>
    </row>
    <row r="2063" spans="32:32" x14ac:dyDescent="0.2">
      <c r="AF2063" s="232"/>
    </row>
    <row r="2064" spans="32:32" x14ac:dyDescent="0.2">
      <c r="AF2064" s="232"/>
    </row>
    <row r="2065" spans="32:32" x14ac:dyDescent="0.2">
      <c r="AF2065" s="232"/>
    </row>
    <row r="2066" spans="32:32" x14ac:dyDescent="0.2">
      <c r="AF2066" s="232"/>
    </row>
    <row r="2067" spans="32:32" x14ac:dyDescent="0.2">
      <c r="AF2067" s="232"/>
    </row>
    <row r="2068" spans="32:32" x14ac:dyDescent="0.2">
      <c r="AF2068" s="232"/>
    </row>
    <row r="2069" spans="32:32" x14ac:dyDescent="0.2">
      <c r="AF2069" s="232"/>
    </row>
    <row r="2070" spans="32:32" x14ac:dyDescent="0.2">
      <c r="AF2070" s="232"/>
    </row>
    <row r="2071" spans="32:32" x14ac:dyDescent="0.2">
      <c r="AF2071" s="232"/>
    </row>
    <row r="2072" spans="32:32" x14ac:dyDescent="0.2">
      <c r="AF2072" s="232"/>
    </row>
    <row r="2073" spans="32:32" x14ac:dyDescent="0.2">
      <c r="AF2073" s="232"/>
    </row>
    <row r="2074" spans="32:32" x14ac:dyDescent="0.2">
      <c r="AF2074" s="232"/>
    </row>
    <row r="2075" spans="32:32" x14ac:dyDescent="0.2">
      <c r="AF2075" s="232"/>
    </row>
    <row r="2076" spans="32:32" x14ac:dyDescent="0.2">
      <c r="AF2076" s="232"/>
    </row>
    <row r="2077" spans="32:32" x14ac:dyDescent="0.2">
      <c r="AF2077" s="232"/>
    </row>
    <row r="2078" spans="32:32" x14ac:dyDescent="0.2">
      <c r="AF2078" s="232"/>
    </row>
    <row r="2079" spans="32:32" x14ac:dyDescent="0.2">
      <c r="AF2079" s="232"/>
    </row>
    <row r="2080" spans="32:32" x14ac:dyDescent="0.2">
      <c r="AF2080" s="232"/>
    </row>
    <row r="2081" spans="32:32" x14ac:dyDescent="0.2">
      <c r="AF2081" s="232"/>
    </row>
    <row r="2082" spans="32:32" x14ac:dyDescent="0.2">
      <c r="AF2082" s="232"/>
    </row>
    <row r="2083" spans="32:32" x14ac:dyDescent="0.2">
      <c r="AF2083" s="232"/>
    </row>
    <row r="2084" spans="32:32" x14ac:dyDescent="0.2">
      <c r="AF2084" s="232"/>
    </row>
    <row r="2085" spans="32:32" x14ac:dyDescent="0.2">
      <c r="AF2085" s="232"/>
    </row>
    <row r="2086" spans="32:32" x14ac:dyDescent="0.2">
      <c r="AF2086" s="232"/>
    </row>
    <row r="2087" spans="32:32" x14ac:dyDescent="0.2">
      <c r="AF2087" s="232"/>
    </row>
    <row r="2088" spans="32:32" x14ac:dyDescent="0.2">
      <c r="AF2088" s="232"/>
    </row>
    <row r="2089" spans="32:32" x14ac:dyDescent="0.2">
      <c r="AF2089" s="232"/>
    </row>
    <row r="2090" spans="32:32" x14ac:dyDescent="0.2">
      <c r="AF2090" s="232"/>
    </row>
    <row r="2091" spans="32:32" x14ac:dyDescent="0.2">
      <c r="AF2091" s="232"/>
    </row>
    <row r="2092" spans="32:32" x14ac:dyDescent="0.2">
      <c r="AF2092" s="232"/>
    </row>
    <row r="2093" spans="32:32" x14ac:dyDescent="0.2">
      <c r="AF2093" s="232"/>
    </row>
    <row r="2094" spans="32:32" x14ac:dyDescent="0.2">
      <c r="AF2094" s="232"/>
    </row>
    <row r="2095" spans="32:32" x14ac:dyDescent="0.2">
      <c r="AF2095" s="232"/>
    </row>
    <row r="2096" spans="32:32" x14ac:dyDescent="0.2">
      <c r="AF2096" s="232"/>
    </row>
    <row r="2097" spans="32:32" x14ac:dyDescent="0.2">
      <c r="AF2097" s="232"/>
    </row>
    <row r="2098" spans="32:32" x14ac:dyDescent="0.2">
      <c r="AF2098" s="232"/>
    </row>
    <row r="2099" spans="32:32" x14ac:dyDescent="0.2">
      <c r="AF2099" s="232"/>
    </row>
    <row r="2100" spans="32:32" x14ac:dyDescent="0.2">
      <c r="AF2100" s="232"/>
    </row>
    <row r="2101" spans="32:32" x14ac:dyDescent="0.2">
      <c r="AF2101" s="232"/>
    </row>
    <row r="2102" spans="32:32" x14ac:dyDescent="0.2">
      <c r="AF2102" s="232"/>
    </row>
    <row r="2103" spans="32:32" x14ac:dyDescent="0.2">
      <c r="AF2103" s="232"/>
    </row>
    <row r="2104" spans="32:32" x14ac:dyDescent="0.2">
      <c r="AF2104" s="232"/>
    </row>
    <row r="2105" spans="32:32" x14ac:dyDescent="0.2">
      <c r="AF2105" s="232"/>
    </row>
    <row r="2106" spans="32:32" x14ac:dyDescent="0.2">
      <c r="AF2106" s="232"/>
    </row>
    <row r="2107" spans="32:32" x14ac:dyDescent="0.2">
      <c r="AF2107" s="232"/>
    </row>
    <row r="2108" spans="32:32" x14ac:dyDescent="0.2">
      <c r="AF2108" s="232"/>
    </row>
    <row r="2109" spans="32:32" x14ac:dyDescent="0.2">
      <c r="AF2109" s="232"/>
    </row>
    <row r="2110" spans="32:32" x14ac:dyDescent="0.2">
      <c r="AF2110" s="232"/>
    </row>
    <row r="2111" spans="32:32" x14ac:dyDescent="0.2">
      <c r="AF2111" s="232"/>
    </row>
    <row r="2112" spans="32:32" x14ac:dyDescent="0.2">
      <c r="AF2112" s="232"/>
    </row>
    <row r="2113" spans="32:32" x14ac:dyDescent="0.2">
      <c r="AF2113" s="232"/>
    </row>
    <row r="2114" spans="32:32" x14ac:dyDescent="0.2">
      <c r="AF2114" s="232"/>
    </row>
    <row r="2115" spans="32:32" x14ac:dyDescent="0.2">
      <c r="AF2115" s="232"/>
    </row>
    <row r="2116" spans="32:32" x14ac:dyDescent="0.2">
      <c r="AF2116" s="232"/>
    </row>
    <row r="2117" spans="32:32" x14ac:dyDescent="0.2">
      <c r="AF2117" s="232"/>
    </row>
    <row r="2118" spans="32:32" x14ac:dyDescent="0.2">
      <c r="AF2118" s="232"/>
    </row>
    <row r="2119" spans="32:32" x14ac:dyDescent="0.2">
      <c r="AF2119" s="232"/>
    </row>
    <row r="2120" spans="32:32" x14ac:dyDescent="0.2">
      <c r="AF2120" s="232"/>
    </row>
    <row r="2121" spans="32:32" x14ac:dyDescent="0.2">
      <c r="AF2121" s="232"/>
    </row>
    <row r="2122" spans="32:32" x14ac:dyDescent="0.2">
      <c r="AF2122" s="232"/>
    </row>
    <row r="2123" spans="32:32" x14ac:dyDescent="0.2">
      <c r="AF2123" s="232"/>
    </row>
    <row r="2124" spans="32:32" x14ac:dyDescent="0.2">
      <c r="AF2124" s="232"/>
    </row>
    <row r="2125" spans="32:32" x14ac:dyDescent="0.2">
      <c r="AF2125" s="232"/>
    </row>
    <row r="2126" spans="32:32" x14ac:dyDescent="0.2">
      <c r="AF2126" s="232"/>
    </row>
    <row r="2127" spans="32:32" x14ac:dyDescent="0.2">
      <c r="AF2127" s="232"/>
    </row>
    <row r="2128" spans="32:32" x14ac:dyDescent="0.2">
      <c r="AF2128" s="232"/>
    </row>
    <row r="2129" spans="32:32" x14ac:dyDescent="0.2">
      <c r="AF2129" s="232"/>
    </row>
    <row r="2130" spans="32:32" x14ac:dyDescent="0.2">
      <c r="AF2130" s="232"/>
    </row>
    <row r="2131" spans="32:32" x14ac:dyDescent="0.2">
      <c r="AF2131" s="232"/>
    </row>
    <row r="2132" spans="32:32" x14ac:dyDescent="0.2">
      <c r="AF2132" s="232"/>
    </row>
    <row r="2133" spans="32:32" x14ac:dyDescent="0.2">
      <c r="AF2133" s="232"/>
    </row>
    <row r="2134" spans="32:32" x14ac:dyDescent="0.2">
      <c r="AF2134" s="232"/>
    </row>
    <row r="2135" spans="32:32" x14ac:dyDescent="0.2">
      <c r="AF2135" s="232"/>
    </row>
    <row r="2136" spans="32:32" x14ac:dyDescent="0.2">
      <c r="AF2136" s="232"/>
    </row>
    <row r="2137" spans="32:32" x14ac:dyDescent="0.2">
      <c r="AF2137" s="232"/>
    </row>
    <row r="2138" spans="32:32" x14ac:dyDescent="0.2">
      <c r="AF2138" s="232"/>
    </row>
    <row r="2139" spans="32:32" x14ac:dyDescent="0.2">
      <c r="AF2139" s="232"/>
    </row>
    <row r="2140" spans="32:32" x14ac:dyDescent="0.2">
      <c r="AF2140" s="232"/>
    </row>
    <row r="2141" spans="32:32" x14ac:dyDescent="0.2">
      <c r="AF2141" s="232"/>
    </row>
    <row r="2142" spans="32:32" x14ac:dyDescent="0.2">
      <c r="AF2142" s="232"/>
    </row>
    <row r="2143" spans="32:32" x14ac:dyDescent="0.2">
      <c r="AF2143" s="232"/>
    </row>
    <row r="2144" spans="32:32" x14ac:dyDescent="0.2">
      <c r="AF2144" s="232"/>
    </row>
    <row r="2145" spans="32:32" x14ac:dyDescent="0.2">
      <c r="AF2145" s="232"/>
    </row>
    <row r="2146" spans="32:32" x14ac:dyDescent="0.2">
      <c r="AF2146" s="232"/>
    </row>
    <row r="2147" spans="32:32" x14ac:dyDescent="0.2">
      <c r="AF2147" s="232"/>
    </row>
    <row r="2148" spans="32:32" x14ac:dyDescent="0.2">
      <c r="AF2148" s="232"/>
    </row>
    <row r="2149" spans="32:32" x14ac:dyDescent="0.2">
      <c r="AF2149" s="232"/>
    </row>
    <row r="2150" spans="32:32" x14ac:dyDescent="0.2">
      <c r="AF2150" s="232"/>
    </row>
    <row r="2151" spans="32:32" x14ac:dyDescent="0.2">
      <c r="AF2151" s="232"/>
    </row>
    <row r="2152" spans="32:32" x14ac:dyDescent="0.2">
      <c r="AF2152" s="232"/>
    </row>
    <row r="2153" spans="32:32" x14ac:dyDescent="0.2">
      <c r="AF2153" s="232"/>
    </row>
    <row r="2154" spans="32:32" x14ac:dyDescent="0.2">
      <c r="AF2154" s="232"/>
    </row>
    <row r="2155" spans="32:32" x14ac:dyDescent="0.2">
      <c r="AF2155" s="232"/>
    </row>
    <row r="2156" spans="32:32" x14ac:dyDescent="0.2">
      <c r="AF2156" s="232"/>
    </row>
    <row r="2157" spans="32:32" x14ac:dyDescent="0.2">
      <c r="AF2157" s="232"/>
    </row>
    <row r="2158" spans="32:32" x14ac:dyDescent="0.2">
      <c r="AF2158" s="232"/>
    </row>
    <row r="2159" spans="32:32" x14ac:dyDescent="0.2">
      <c r="AF2159" s="232"/>
    </row>
    <row r="2160" spans="32:32" x14ac:dyDescent="0.2">
      <c r="AF2160" s="232"/>
    </row>
    <row r="2161" spans="32:32" x14ac:dyDescent="0.2">
      <c r="AF2161" s="232"/>
    </row>
    <row r="2162" spans="32:32" x14ac:dyDescent="0.2">
      <c r="AF2162" s="232"/>
    </row>
    <row r="2163" spans="32:32" x14ac:dyDescent="0.2">
      <c r="AF2163" s="232"/>
    </row>
    <row r="2164" spans="32:32" x14ac:dyDescent="0.2">
      <c r="AF2164" s="232"/>
    </row>
    <row r="2165" spans="32:32" x14ac:dyDescent="0.2">
      <c r="AF2165" s="232"/>
    </row>
    <row r="2166" spans="32:32" x14ac:dyDescent="0.2">
      <c r="AF2166" s="232"/>
    </row>
    <row r="2167" spans="32:32" x14ac:dyDescent="0.2">
      <c r="AF2167" s="232"/>
    </row>
    <row r="2168" spans="32:32" x14ac:dyDescent="0.2">
      <c r="AF2168" s="232"/>
    </row>
    <row r="2169" spans="32:32" x14ac:dyDescent="0.2">
      <c r="AF2169" s="232"/>
    </row>
    <row r="2170" spans="32:32" x14ac:dyDescent="0.2">
      <c r="AF2170" s="232"/>
    </row>
    <row r="2171" spans="32:32" x14ac:dyDescent="0.2">
      <c r="AF2171" s="232"/>
    </row>
    <row r="2172" spans="32:32" x14ac:dyDescent="0.2">
      <c r="AF2172" s="232"/>
    </row>
    <row r="2173" spans="32:32" x14ac:dyDescent="0.2">
      <c r="AF2173" s="232"/>
    </row>
    <row r="2174" spans="32:32" x14ac:dyDescent="0.2">
      <c r="AF2174" s="232"/>
    </row>
    <row r="2175" spans="32:32" x14ac:dyDescent="0.2">
      <c r="AF2175" s="232"/>
    </row>
    <row r="2176" spans="32:32" x14ac:dyDescent="0.2">
      <c r="AF2176" s="232"/>
    </row>
    <row r="2177" spans="32:32" x14ac:dyDescent="0.2">
      <c r="AF2177" s="232"/>
    </row>
    <row r="2178" spans="32:32" x14ac:dyDescent="0.2">
      <c r="AF2178" s="232"/>
    </row>
    <row r="2179" spans="32:32" x14ac:dyDescent="0.2">
      <c r="AF2179" s="232"/>
    </row>
    <row r="2180" spans="32:32" x14ac:dyDescent="0.2">
      <c r="AF2180" s="232"/>
    </row>
    <row r="2181" spans="32:32" x14ac:dyDescent="0.2">
      <c r="AF2181" s="232"/>
    </row>
    <row r="2182" spans="32:32" x14ac:dyDescent="0.2">
      <c r="AF2182" s="232"/>
    </row>
    <row r="2183" spans="32:32" x14ac:dyDescent="0.2">
      <c r="AF2183" s="232"/>
    </row>
    <row r="2184" spans="32:32" x14ac:dyDescent="0.2">
      <c r="AF2184" s="232"/>
    </row>
    <row r="2185" spans="32:32" x14ac:dyDescent="0.2">
      <c r="AF2185" s="232"/>
    </row>
    <row r="2186" spans="32:32" x14ac:dyDescent="0.2">
      <c r="AF2186" s="232"/>
    </row>
    <row r="2187" spans="32:32" x14ac:dyDescent="0.2">
      <c r="AF2187" s="232"/>
    </row>
    <row r="2188" spans="32:32" x14ac:dyDescent="0.2">
      <c r="AF2188" s="232"/>
    </row>
    <row r="2189" spans="32:32" x14ac:dyDescent="0.2">
      <c r="AF2189" s="232"/>
    </row>
    <row r="2190" spans="32:32" x14ac:dyDescent="0.2">
      <c r="AF2190" s="232"/>
    </row>
    <row r="2191" spans="32:32" x14ac:dyDescent="0.2">
      <c r="AF2191" s="232"/>
    </row>
    <row r="2192" spans="32:32" x14ac:dyDescent="0.2">
      <c r="AF2192" s="232"/>
    </row>
    <row r="2193" spans="32:32" x14ac:dyDescent="0.2">
      <c r="AF2193" s="232"/>
    </row>
    <row r="2194" spans="32:32" x14ac:dyDescent="0.2">
      <c r="AF2194" s="232"/>
    </row>
    <row r="2195" spans="32:32" x14ac:dyDescent="0.2">
      <c r="AF2195" s="232"/>
    </row>
    <row r="2196" spans="32:32" x14ac:dyDescent="0.2">
      <c r="AF2196" s="232"/>
    </row>
    <row r="2197" spans="32:32" x14ac:dyDescent="0.2">
      <c r="AF2197" s="232"/>
    </row>
    <row r="2198" spans="32:32" x14ac:dyDescent="0.2">
      <c r="AF2198" s="232"/>
    </row>
    <row r="2199" spans="32:32" x14ac:dyDescent="0.2">
      <c r="AF2199" s="232"/>
    </row>
    <row r="2200" spans="32:32" x14ac:dyDescent="0.2">
      <c r="AF2200" s="232"/>
    </row>
    <row r="2201" spans="32:32" x14ac:dyDescent="0.2">
      <c r="AF2201" s="232"/>
    </row>
    <row r="2202" spans="32:32" x14ac:dyDescent="0.2">
      <c r="AF2202" s="232"/>
    </row>
    <row r="2203" spans="32:32" x14ac:dyDescent="0.2">
      <c r="AF2203" s="232"/>
    </row>
    <row r="2204" spans="32:32" x14ac:dyDescent="0.2">
      <c r="AF2204" s="232"/>
    </row>
    <row r="2205" spans="32:32" x14ac:dyDescent="0.2">
      <c r="AF2205" s="232"/>
    </row>
    <row r="2206" spans="32:32" x14ac:dyDescent="0.2">
      <c r="AF2206" s="232"/>
    </row>
    <row r="2207" spans="32:32" x14ac:dyDescent="0.2">
      <c r="AF2207" s="232"/>
    </row>
    <row r="2208" spans="32:32" x14ac:dyDescent="0.2">
      <c r="AF2208" s="232"/>
    </row>
    <row r="2209" spans="32:32" x14ac:dyDescent="0.2">
      <c r="AF2209" s="232"/>
    </row>
    <row r="2210" spans="32:32" x14ac:dyDescent="0.2">
      <c r="AF2210" s="232"/>
    </row>
    <row r="2211" spans="32:32" x14ac:dyDescent="0.2">
      <c r="AF2211" s="232"/>
    </row>
    <row r="2212" spans="32:32" x14ac:dyDescent="0.2">
      <c r="AF2212" s="232"/>
    </row>
    <row r="2213" spans="32:32" x14ac:dyDescent="0.2">
      <c r="AF2213" s="232"/>
    </row>
    <row r="2214" spans="32:32" x14ac:dyDescent="0.2">
      <c r="AF2214" s="232"/>
    </row>
    <row r="2215" spans="32:32" x14ac:dyDescent="0.2">
      <c r="AF2215" s="232"/>
    </row>
    <row r="2216" spans="32:32" x14ac:dyDescent="0.2">
      <c r="AF2216" s="232"/>
    </row>
    <row r="2217" spans="32:32" x14ac:dyDescent="0.2">
      <c r="AF2217" s="232"/>
    </row>
    <row r="2218" spans="32:32" x14ac:dyDescent="0.2">
      <c r="AF2218" s="232"/>
    </row>
    <row r="2219" spans="32:32" x14ac:dyDescent="0.2">
      <c r="AF2219" s="232"/>
    </row>
    <row r="2220" spans="32:32" x14ac:dyDescent="0.2">
      <c r="AF2220" s="232"/>
    </row>
    <row r="2221" spans="32:32" x14ac:dyDescent="0.2">
      <c r="AF2221" s="232"/>
    </row>
    <row r="2222" spans="32:32" x14ac:dyDescent="0.2">
      <c r="AF2222" s="232"/>
    </row>
    <row r="2223" spans="32:32" x14ac:dyDescent="0.2">
      <c r="AF2223" s="232"/>
    </row>
    <row r="2224" spans="32:32" x14ac:dyDescent="0.2">
      <c r="AF2224" s="232"/>
    </row>
    <row r="2225" spans="32:32" x14ac:dyDescent="0.2">
      <c r="AF2225" s="232"/>
    </row>
    <row r="2226" spans="32:32" x14ac:dyDescent="0.2">
      <c r="AF2226" s="232"/>
    </row>
    <row r="2227" spans="32:32" x14ac:dyDescent="0.2">
      <c r="AF2227" s="232"/>
    </row>
    <row r="2228" spans="32:32" x14ac:dyDescent="0.2">
      <c r="AF2228" s="232"/>
    </row>
    <row r="2229" spans="32:32" x14ac:dyDescent="0.2">
      <c r="AF2229" s="232"/>
    </row>
    <row r="2230" spans="32:32" x14ac:dyDescent="0.2">
      <c r="AF2230" s="232"/>
    </row>
    <row r="2231" spans="32:32" x14ac:dyDescent="0.2">
      <c r="AF2231" s="232"/>
    </row>
    <row r="2232" spans="32:32" x14ac:dyDescent="0.2">
      <c r="AF2232" s="232"/>
    </row>
    <row r="2233" spans="32:32" x14ac:dyDescent="0.2">
      <c r="AF2233" s="232"/>
    </row>
    <row r="2234" spans="32:32" x14ac:dyDescent="0.2">
      <c r="AF2234" s="232"/>
    </row>
    <row r="2235" spans="32:32" x14ac:dyDescent="0.2">
      <c r="AF2235" s="232"/>
    </row>
    <row r="2236" spans="32:32" x14ac:dyDescent="0.2">
      <c r="AF2236" s="232"/>
    </row>
    <row r="2237" spans="32:32" x14ac:dyDescent="0.2">
      <c r="AF2237" s="232"/>
    </row>
    <row r="2238" spans="32:32" x14ac:dyDescent="0.2">
      <c r="AF2238" s="232"/>
    </row>
    <row r="2239" spans="32:32" x14ac:dyDescent="0.2">
      <c r="AF2239" s="232"/>
    </row>
    <row r="2240" spans="32:32" x14ac:dyDescent="0.2">
      <c r="AF2240" s="232"/>
    </row>
    <row r="2241" spans="32:32" x14ac:dyDescent="0.2">
      <c r="AF2241" s="232"/>
    </row>
    <row r="2242" spans="32:32" x14ac:dyDescent="0.2">
      <c r="AF2242" s="232"/>
    </row>
    <row r="2243" spans="32:32" x14ac:dyDescent="0.2">
      <c r="AF2243" s="232"/>
    </row>
    <row r="2244" spans="32:32" x14ac:dyDescent="0.2">
      <c r="AF2244" s="232"/>
    </row>
    <row r="2245" spans="32:32" x14ac:dyDescent="0.2">
      <c r="AF2245" s="232"/>
    </row>
    <row r="2246" spans="32:32" x14ac:dyDescent="0.2">
      <c r="AF2246" s="232"/>
    </row>
    <row r="2247" spans="32:32" x14ac:dyDescent="0.2">
      <c r="AF2247" s="232"/>
    </row>
    <row r="2248" spans="32:32" x14ac:dyDescent="0.2">
      <c r="AF2248" s="232"/>
    </row>
    <row r="2249" spans="32:32" x14ac:dyDescent="0.2">
      <c r="AF2249" s="232"/>
    </row>
    <row r="2250" spans="32:32" x14ac:dyDescent="0.2">
      <c r="AF2250" s="232"/>
    </row>
    <row r="2251" spans="32:32" x14ac:dyDescent="0.2">
      <c r="AF2251" s="232"/>
    </row>
    <row r="2252" spans="32:32" x14ac:dyDescent="0.2">
      <c r="AF2252" s="232"/>
    </row>
    <row r="2253" spans="32:32" x14ac:dyDescent="0.2">
      <c r="AF2253" s="232"/>
    </row>
    <row r="2254" spans="32:32" x14ac:dyDescent="0.2">
      <c r="AF2254" s="232"/>
    </row>
    <row r="2255" spans="32:32" x14ac:dyDescent="0.2">
      <c r="AF2255" s="232"/>
    </row>
    <row r="2256" spans="32:32" x14ac:dyDescent="0.2">
      <c r="AF2256" s="232"/>
    </row>
    <row r="2257" spans="32:32" x14ac:dyDescent="0.2">
      <c r="AF2257" s="232"/>
    </row>
    <row r="2258" spans="32:32" x14ac:dyDescent="0.2">
      <c r="AF2258" s="232"/>
    </row>
    <row r="2259" spans="32:32" x14ac:dyDescent="0.2">
      <c r="AF2259" s="232"/>
    </row>
    <row r="2260" spans="32:32" x14ac:dyDescent="0.2">
      <c r="AF2260" s="232"/>
    </row>
    <row r="2261" spans="32:32" x14ac:dyDescent="0.2">
      <c r="AF2261" s="232"/>
    </row>
    <row r="2262" spans="32:32" x14ac:dyDescent="0.2">
      <c r="AF2262" s="232"/>
    </row>
    <row r="2263" spans="32:32" x14ac:dyDescent="0.2">
      <c r="AF2263" s="232"/>
    </row>
    <row r="2264" spans="32:32" x14ac:dyDescent="0.2">
      <c r="AF2264" s="232"/>
    </row>
    <row r="2265" spans="32:32" x14ac:dyDescent="0.2">
      <c r="AF2265" s="232"/>
    </row>
    <row r="2266" spans="32:32" x14ac:dyDescent="0.2">
      <c r="AF2266" s="232"/>
    </row>
    <row r="2267" spans="32:32" x14ac:dyDescent="0.2">
      <c r="AF2267" s="232"/>
    </row>
    <row r="2268" spans="32:32" x14ac:dyDescent="0.2">
      <c r="AF2268" s="232"/>
    </row>
    <row r="2269" spans="32:32" x14ac:dyDescent="0.2">
      <c r="AF2269" s="232"/>
    </row>
    <row r="2270" spans="32:32" x14ac:dyDescent="0.2">
      <c r="AF2270" s="232"/>
    </row>
    <row r="2271" spans="32:32" x14ac:dyDescent="0.2">
      <c r="AF2271" s="232"/>
    </row>
    <row r="2272" spans="32:32" x14ac:dyDescent="0.2">
      <c r="AF2272" s="232"/>
    </row>
    <row r="2273" spans="32:32" x14ac:dyDescent="0.2">
      <c r="AF2273" s="232"/>
    </row>
    <row r="2274" spans="32:32" x14ac:dyDescent="0.2">
      <c r="AF2274" s="232"/>
    </row>
    <row r="2275" spans="32:32" x14ac:dyDescent="0.2">
      <c r="AF2275" s="232"/>
    </row>
    <row r="2276" spans="32:32" x14ac:dyDescent="0.2">
      <c r="AF2276" s="232"/>
    </row>
    <row r="2277" spans="32:32" x14ac:dyDescent="0.2">
      <c r="AF2277" s="232"/>
    </row>
    <row r="2278" spans="32:32" x14ac:dyDescent="0.2">
      <c r="AF2278" s="232"/>
    </row>
    <row r="2279" spans="32:32" x14ac:dyDescent="0.2">
      <c r="AF2279" s="232"/>
    </row>
    <row r="2280" spans="32:32" x14ac:dyDescent="0.2">
      <c r="AF2280" s="232"/>
    </row>
    <row r="2281" spans="32:32" x14ac:dyDescent="0.2">
      <c r="AF2281" s="232"/>
    </row>
    <row r="2282" spans="32:32" x14ac:dyDescent="0.2">
      <c r="AF2282" s="232"/>
    </row>
    <row r="2283" spans="32:32" x14ac:dyDescent="0.2">
      <c r="AF2283" s="232"/>
    </row>
    <row r="2284" spans="32:32" x14ac:dyDescent="0.2">
      <c r="AF2284" s="232"/>
    </row>
    <row r="2285" spans="32:32" x14ac:dyDescent="0.2">
      <c r="AF2285" s="232"/>
    </row>
    <row r="2286" spans="32:32" x14ac:dyDescent="0.2">
      <c r="AF2286" s="232"/>
    </row>
    <row r="2287" spans="32:32" x14ac:dyDescent="0.2">
      <c r="AF2287" s="232"/>
    </row>
    <row r="2288" spans="32:32" x14ac:dyDescent="0.2">
      <c r="AF2288" s="232"/>
    </row>
    <row r="2289" spans="32:32" x14ac:dyDescent="0.2">
      <c r="AF2289" s="232"/>
    </row>
    <row r="2290" spans="32:32" x14ac:dyDescent="0.2">
      <c r="AF2290" s="232"/>
    </row>
    <row r="2291" spans="32:32" x14ac:dyDescent="0.2">
      <c r="AF2291" s="232"/>
    </row>
    <row r="2292" spans="32:32" x14ac:dyDescent="0.2">
      <c r="AF2292" s="232"/>
    </row>
    <row r="2293" spans="32:32" x14ac:dyDescent="0.2">
      <c r="AF2293" s="232"/>
    </row>
    <row r="2294" spans="32:32" x14ac:dyDescent="0.2">
      <c r="AF2294" s="232"/>
    </row>
    <row r="2295" spans="32:32" x14ac:dyDescent="0.2">
      <c r="AF2295" s="232"/>
    </row>
    <row r="2296" spans="32:32" x14ac:dyDescent="0.2">
      <c r="AF2296" s="232"/>
    </row>
    <row r="2297" spans="32:32" x14ac:dyDescent="0.2">
      <c r="AF2297" s="232"/>
    </row>
    <row r="2298" spans="32:32" x14ac:dyDescent="0.2">
      <c r="AF2298" s="232"/>
    </row>
    <row r="2299" spans="32:32" x14ac:dyDescent="0.2">
      <c r="AF2299" s="232"/>
    </row>
    <row r="2300" spans="32:32" x14ac:dyDescent="0.2">
      <c r="AF2300" s="232"/>
    </row>
    <row r="2301" spans="32:32" x14ac:dyDescent="0.2">
      <c r="AF2301" s="232"/>
    </row>
    <row r="2302" spans="32:32" x14ac:dyDescent="0.2">
      <c r="AF2302" s="232"/>
    </row>
    <row r="2303" spans="32:32" x14ac:dyDescent="0.2">
      <c r="AF2303" s="232"/>
    </row>
    <row r="2304" spans="32:32" x14ac:dyDescent="0.2">
      <c r="AF2304" s="232"/>
    </row>
    <row r="2305" spans="32:32" x14ac:dyDescent="0.2">
      <c r="AF2305" s="232"/>
    </row>
    <row r="2306" spans="32:32" x14ac:dyDescent="0.2">
      <c r="AF2306" s="232"/>
    </row>
    <row r="2307" spans="32:32" x14ac:dyDescent="0.2">
      <c r="AF2307" s="232"/>
    </row>
    <row r="2308" spans="32:32" x14ac:dyDescent="0.2">
      <c r="AF2308" s="232"/>
    </row>
    <row r="2309" spans="32:32" x14ac:dyDescent="0.2">
      <c r="AF2309" s="232"/>
    </row>
    <row r="2310" spans="32:32" x14ac:dyDescent="0.2">
      <c r="AF2310" s="232"/>
    </row>
    <row r="2311" spans="32:32" x14ac:dyDescent="0.2">
      <c r="AF2311" s="232"/>
    </row>
    <row r="2312" spans="32:32" x14ac:dyDescent="0.2">
      <c r="AF2312" s="232"/>
    </row>
    <row r="2313" spans="32:32" x14ac:dyDescent="0.2">
      <c r="AF2313" s="232"/>
    </row>
    <row r="2314" spans="32:32" x14ac:dyDescent="0.2">
      <c r="AF2314" s="232"/>
    </row>
    <row r="2315" spans="32:32" x14ac:dyDescent="0.2">
      <c r="AF2315" s="232"/>
    </row>
    <row r="2316" spans="32:32" x14ac:dyDescent="0.2">
      <c r="AF2316" s="232"/>
    </row>
    <row r="2317" spans="32:32" x14ac:dyDescent="0.2">
      <c r="AF2317" s="232"/>
    </row>
    <row r="2318" spans="32:32" x14ac:dyDescent="0.2">
      <c r="AF2318" s="232"/>
    </row>
    <row r="2319" spans="32:32" x14ac:dyDescent="0.2">
      <c r="AF2319" s="232"/>
    </row>
    <row r="2320" spans="32:32" x14ac:dyDescent="0.2">
      <c r="AF2320" s="232"/>
    </row>
    <row r="2321" spans="32:32" x14ac:dyDescent="0.2">
      <c r="AF2321" s="232"/>
    </row>
    <row r="2322" spans="32:32" x14ac:dyDescent="0.2">
      <c r="AF2322" s="232"/>
    </row>
    <row r="2323" spans="32:32" x14ac:dyDescent="0.2">
      <c r="AF2323" s="232"/>
    </row>
    <row r="2324" spans="32:32" x14ac:dyDescent="0.2">
      <c r="AF2324" s="232"/>
    </row>
    <row r="2325" spans="32:32" x14ac:dyDescent="0.2">
      <c r="AF2325" s="232"/>
    </row>
    <row r="2326" spans="32:32" x14ac:dyDescent="0.2">
      <c r="AF2326" s="232"/>
    </row>
    <row r="2327" spans="32:32" x14ac:dyDescent="0.2">
      <c r="AF2327" s="232"/>
    </row>
    <row r="2328" spans="32:32" x14ac:dyDescent="0.2">
      <c r="AF2328" s="232"/>
    </row>
    <row r="2329" spans="32:32" x14ac:dyDescent="0.2">
      <c r="AF2329" s="232"/>
    </row>
    <row r="2330" spans="32:32" x14ac:dyDescent="0.2">
      <c r="AF2330" s="232"/>
    </row>
    <row r="2331" spans="32:32" x14ac:dyDescent="0.2">
      <c r="AF2331" s="232"/>
    </row>
    <row r="2332" spans="32:32" x14ac:dyDescent="0.2">
      <c r="AF2332" s="232"/>
    </row>
    <row r="2333" spans="32:32" x14ac:dyDescent="0.2">
      <c r="AF2333" s="232"/>
    </row>
    <row r="2334" spans="32:32" x14ac:dyDescent="0.2">
      <c r="AF2334" s="232"/>
    </row>
    <row r="2335" spans="32:32" x14ac:dyDescent="0.2">
      <c r="AF2335" s="232"/>
    </row>
    <row r="2336" spans="32:32" x14ac:dyDescent="0.2">
      <c r="AF2336" s="232"/>
    </row>
    <row r="2337" spans="32:32" x14ac:dyDescent="0.2">
      <c r="AF2337" s="232"/>
    </row>
    <row r="2338" spans="32:32" x14ac:dyDescent="0.2">
      <c r="AF2338" s="232"/>
    </row>
    <row r="2339" spans="32:32" x14ac:dyDescent="0.2">
      <c r="AF2339" s="232"/>
    </row>
    <row r="2340" spans="32:32" x14ac:dyDescent="0.2">
      <c r="AF2340" s="232"/>
    </row>
    <row r="2341" spans="32:32" x14ac:dyDescent="0.2">
      <c r="AF2341" s="232"/>
    </row>
    <row r="2342" spans="32:32" x14ac:dyDescent="0.2">
      <c r="AF2342" s="232"/>
    </row>
    <row r="2343" spans="32:32" x14ac:dyDescent="0.2">
      <c r="AF2343" s="232"/>
    </row>
    <row r="2344" spans="32:32" x14ac:dyDescent="0.2">
      <c r="AF2344" s="232"/>
    </row>
    <row r="2345" spans="32:32" x14ac:dyDescent="0.2">
      <c r="AF2345" s="232"/>
    </row>
    <row r="2346" spans="32:32" x14ac:dyDescent="0.2">
      <c r="AF2346" s="232"/>
    </row>
    <row r="2347" spans="32:32" x14ac:dyDescent="0.2">
      <c r="AF2347" s="232"/>
    </row>
    <row r="2348" spans="32:32" x14ac:dyDescent="0.2">
      <c r="AF2348" s="232"/>
    </row>
    <row r="2349" spans="32:32" x14ac:dyDescent="0.2">
      <c r="AF2349" s="232"/>
    </row>
    <row r="2350" spans="32:32" x14ac:dyDescent="0.2">
      <c r="AF2350" s="232"/>
    </row>
    <row r="2351" spans="32:32" x14ac:dyDescent="0.2">
      <c r="AF2351" s="232"/>
    </row>
    <row r="2352" spans="32:32" x14ac:dyDescent="0.2">
      <c r="AF2352" s="232"/>
    </row>
    <row r="2353" spans="32:32" x14ac:dyDescent="0.2">
      <c r="AF2353" s="232"/>
    </row>
    <row r="2354" spans="32:32" x14ac:dyDescent="0.2">
      <c r="AF2354" s="232"/>
    </row>
    <row r="2355" spans="32:32" x14ac:dyDescent="0.2">
      <c r="AF2355" s="232"/>
    </row>
    <row r="2356" spans="32:32" x14ac:dyDescent="0.2">
      <c r="AF2356" s="232"/>
    </row>
    <row r="2357" spans="32:32" x14ac:dyDescent="0.2">
      <c r="AF2357" s="232"/>
    </row>
    <row r="2358" spans="32:32" x14ac:dyDescent="0.2">
      <c r="AF2358" s="232"/>
    </row>
    <row r="2359" spans="32:32" x14ac:dyDescent="0.2">
      <c r="AF2359" s="232"/>
    </row>
    <row r="2360" spans="32:32" x14ac:dyDescent="0.2">
      <c r="AF2360" s="232"/>
    </row>
    <row r="2361" spans="32:32" x14ac:dyDescent="0.2">
      <c r="AF2361" s="232"/>
    </row>
    <row r="2362" spans="32:32" x14ac:dyDescent="0.2">
      <c r="AF2362" s="232"/>
    </row>
    <row r="2363" spans="32:32" x14ac:dyDescent="0.2">
      <c r="AF2363" s="232"/>
    </row>
    <row r="2364" spans="32:32" x14ac:dyDescent="0.2">
      <c r="AF2364" s="232"/>
    </row>
    <row r="2365" spans="32:32" x14ac:dyDescent="0.2">
      <c r="AF2365" s="232"/>
    </row>
    <row r="2366" spans="32:32" x14ac:dyDescent="0.2">
      <c r="AF2366" s="232"/>
    </row>
    <row r="2367" spans="32:32" x14ac:dyDescent="0.2">
      <c r="AF2367" s="232"/>
    </row>
    <row r="2368" spans="32:32" x14ac:dyDescent="0.2">
      <c r="AF2368" s="232"/>
    </row>
    <row r="2369" spans="32:32" x14ac:dyDescent="0.2">
      <c r="AF2369" s="232"/>
    </row>
    <row r="2370" spans="32:32" x14ac:dyDescent="0.2">
      <c r="AF2370" s="232"/>
    </row>
    <row r="2371" spans="32:32" x14ac:dyDescent="0.2">
      <c r="AF2371" s="232"/>
    </row>
    <row r="2372" spans="32:32" x14ac:dyDescent="0.2">
      <c r="AF2372" s="232"/>
    </row>
    <row r="2373" spans="32:32" x14ac:dyDescent="0.2">
      <c r="AF2373" s="232"/>
    </row>
    <row r="2374" spans="32:32" x14ac:dyDescent="0.2">
      <c r="AF2374" s="232"/>
    </row>
    <row r="2375" spans="32:32" x14ac:dyDescent="0.2">
      <c r="AF2375" s="232"/>
    </row>
    <row r="2376" spans="32:32" x14ac:dyDescent="0.2">
      <c r="AF2376" s="232"/>
    </row>
    <row r="2377" spans="32:32" x14ac:dyDescent="0.2">
      <c r="AF2377" s="232"/>
    </row>
    <row r="2378" spans="32:32" x14ac:dyDescent="0.2">
      <c r="AF2378" s="232"/>
    </row>
    <row r="2379" spans="32:32" x14ac:dyDescent="0.2">
      <c r="AF2379" s="232"/>
    </row>
    <row r="2380" spans="32:32" x14ac:dyDescent="0.2">
      <c r="AF2380" s="232"/>
    </row>
    <row r="2381" spans="32:32" x14ac:dyDescent="0.2">
      <c r="AF2381" s="232"/>
    </row>
    <row r="2382" spans="32:32" x14ac:dyDescent="0.2">
      <c r="AF2382" s="232"/>
    </row>
    <row r="2383" spans="32:32" x14ac:dyDescent="0.2">
      <c r="AF2383" s="232"/>
    </row>
    <row r="2384" spans="32:32" x14ac:dyDescent="0.2">
      <c r="AF2384" s="232"/>
    </row>
    <row r="2385" spans="32:32" x14ac:dyDescent="0.2">
      <c r="AF2385" s="232"/>
    </row>
    <row r="2386" spans="32:32" x14ac:dyDescent="0.2">
      <c r="AF2386" s="232"/>
    </row>
    <row r="2387" spans="32:32" x14ac:dyDescent="0.2">
      <c r="AF2387" s="232"/>
    </row>
    <row r="2388" spans="32:32" x14ac:dyDescent="0.2">
      <c r="AF2388" s="232"/>
    </row>
    <row r="2389" spans="32:32" x14ac:dyDescent="0.2">
      <c r="AF2389" s="232"/>
    </row>
    <row r="2390" spans="32:32" x14ac:dyDescent="0.2">
      <c r="AF2390" s="232"/>
    </row>
    <row r="2391" spans="32:32" x14ac:dyDescent="0.2">
      <c r="AF2391" s="232"/>
    </row>
    <row r="2392" spans="32:32" x14ac:dyDescent="0.2">
      <c r="AF2392" s="232"/>
    </row>
    <row r="2393" spans="32:32" x14ac:dyDescent="0.2">
      <c r="AF2393" s="232"/>
    </row>
    <row r="2394" spans="32:32" x14ac:dyDescent="0.2">
      <c r="AF2394" s="232"/>
    </row>
    <row r="2395" spans="32:32" x14ac:dyDescent="0.2">
      <c r="AF2395" s="232"/>
    </row>
    <row r="2396" spans="32:32" x14ac:dyDescent="0.2">
      <c r="AF2396" s="232"/>
    </row>
    <row r="2397" spans="32:32" x14ac:dyDescent="0.2">
      <c r="AF2397" s="232"/>
    </row>
    <row r="2398" spans="32:32" x14ac:dyDescent="0.2">
      <c r="AF2398" s="232"/>
    </row>
    <row r="2399" spans="32:32" x14ac:dyDescent="0.2">
      <c r="AF2399" s="232"/>
    </row>
    <row r="2400" spans="32:32" x14ac:dyDescent="0.2">
      <c r="AF2400" s="232"/>
    </row>
    <row r="2401" spans="32:32" x14ac:dyDescent="0.2">
      <c r="AF2401" s="232"/>
    </row>
    <row r="2402" spans="32:32" x14ac:dyDescent="0.2">
      <c r="AF2402" s="232"/>
    </row>
    <row r="2403" spans="32:32" x14ac:dyDescent="0.2">
      <c r="AF2403" s="232"/>
    </row>
    <row r="2404" spans="32:32" x14ac:dyDescent="0.2">
      <c r="AF2404" s="232"/>
    </row>
    <row r="2405" spans="32:32" x14ac:dyDescent="0.2">
      <c r="AF2405" s="232"/>
    </row>
    <row r="2406" spans="32:32" x14ac:dyDescent="0.2">
      <c r="AF2406" s="232"/>
    </row>
    <row r="2407" spans="32:32" x14ac:dyDescent="0.2">
      <c r="AF2407" s="232"/>
    </row>
    <row r="2408" spans="32:32" x14ac:dyDescent="0.2">
      <c r="AF2408" s="232"/>
    </row>
    <row r="2409" spans="32:32" x14ac:dyDescent="0.2">
      <c r="AF2409" s="232"/>
    </row>
    <row r="2410" spans="32:32" x14ac:dyDescent="0.2">
      <c r="AF2410" s="232"/>
    </row>
    <row r="2411" spans="32:32" x14ac:dyDescent="0.2">
      <c r="AF2411" s="232"/>
    </row>
    <row r="2412" spans="32:32" x14ac:dyDescent="0.2">
      <c r="AF2412" s="232"/>
    </row>
    <row r="2413" spans="32:32" x14ac:dyDescent="0.2">
      <c r="AF2413" s="232"/>
    </row>
    <row r="2414" spans="32:32" x14ac:dyDescent="0.2">
      <c r="AF2414" s="232"/>
    </row>
    <row r="2415" spans="32:32" x14ac:dyDescent="0.2">
      <c r="AF2415" s="232"/>
    </row>
    <row r="2416" spans="32:32" x14ac:dyDescent="0.2">
      <c r="AF2416" s="232"/>
    </row>
    <row r="2417" spans="32:32" x14ac:dyDescent="0.2">
      <c r="AF2417" s="232"/>
    </row>
    <row r="2418" spans="32:32" x14ac:dyDescent="0.2">
      <c r="AF2418" s="232"/>
    </row>
    <row r="2419" spans="32:32" x14ac:dyDescent="0.2">
      <c r="AF2419" s="232"/>
    </row>
    <row r="2420" spans="32:32" x14ac:dyDescent="0.2">
      <c r="AF2420" s="232"/>
    </row>
    <row r="2421" spans="32:32" x14ac:dyDescent="0.2">
      <c r="AF2421" s="232"/>
    </row>
    <row r="2422" spans="32:32" x14ac:dyDescent="0.2">
      <c r="AF2422" s="232"/>
    </row>
    <row r="2423" spans="32:32" x14ac:dyDescent="0.2">
      <c r="AF2423" s="232"/>
    </row>
    <row r="2424" spans="32:32" x14ac:dyDescent="0.2">
      <c r="AF2424" s="232"/>
    </row>
    <row r="2425" spans="32:32" x14ac:dyDescent="0.2">
      <c r="AF2425" s="232"/>
    </row>
    <row r="2426" spans="32:32" x14ac:dyDescent="0.2">
      <c r="AF2426" s="232"/>
    </row>
    <row r="2427" spans="32:32" x14ac:dyDescent="0.2">
      <c r="AF2427" s="232"/>
    </row>
    <row r="2428" spans="32:32" x14ac:dyDescent="0.2">
      <c r="AF2428" s="232"/>
    </row>
    <row r="2429" spans="32:32" x14ac:dyDescent="0.2">
      <c r="AF2429" s="232"/>
    </row>
    <row r="2430" spans="32:32" x14ac:dyDescent="0.2">
      <c r="AF2430" s="232"/>
    </row>
    <row r="2431" spans="32:32" x14ac:dyDescent="0.2">
      <c r="AF2431" s="232"/>
    </row>
    <row r="2432" spans="32:32" x14ac:dyDescent="0.2">
      <c r="AF2432" s="232"/>
    </row>
    <row r="2433" spans="32:32" x14ac:dyDescent="0.2">
      <c r="AF2433" s="232"/>
    </row>
    <row r="2434" spans="32:32" x14ac:dyDescent="0.2">
      <c r="AF2434" s="232"/>
    </row>
    <row r="2435" spans="32:32" x14ac:dyDescent="0.2">
      <c r="AF2435" s="232"/>
    </row>
    <row r="2436" spans="32:32" x14ac:dyDescent="0.2">
      <c r="AF2436" s="232"/>
    </row>
    <row r="2437" spans="32:32" x14ac:dyDescent="0.2">
      <c r="AF2437" s="232"/>
    </row>
    <row r="2438" spans="32:32" x14ac:dyDescent="0.2">
      <c r="AF2438" s="232"/>
    </row>
    <row r="2439" spans="32:32" x14ac:dyDescent="0.2">
      <c r="AF2439" s="232"/>
    </row>
    <row r="2440" spans="32:32" x14ac:dyDescent="0.2">
      <c r="AF2440" s="232"/>
    </row>
    <row r="2441" spans="32:32" x14ac:dyDescent="0.2">
      <c r="AF2441" s="232"/>
    </row>
    <row r="2442" spans="32:32" x14ac:dyDescent="0.2">
      <c r="AF2442" s="232"/>
    </row>
    <row r="2443" spans="32:32" x14ac:dyDescent="0.2">
      <c r="AF2443" s="232"/>
    </row>
    <row r="2444" spans="32:32" x14ac:dyDescent="0.2">
      <c r="AF2444" s="232"/>
    </row>
    <row r="2445" spans="32:32" x14ac:dyDescent="0.2">
      <c r="AF2445" s="232"/>
    </row>
    <row r="2446" spans="32:32" x14ac:dyDescent="0.2">
      <c r="AF2446" s="232"/>
    </row>
    <row r="2447" spans="32:32" x14ac:dyDescent="0.2">
      <c r="AF2447" s="232"/>
    </row>
    <row r="2448" spans="32:32" x14ac:dyDescent="0.2">
      <c r="AF2448" s="232"/>
    </row>
    <row r="2449" spans="32:32" x14ac:dyDescent="0.2">
      <c r="AF2449" s="232"/>
    </row>
    <row r="2450" spans="32:32" x14ac:dyDescent="0.2">
      <c r="AF2450" s="232"/>
    </row>
    <row r="2451" spans="32:32" x14ac:dyDescent="0.2">
      <c r="AF2451" s="232"/>
    </row>
    <row r="2452" spans="32:32" x14ac:dyDescent="0.2">
      <c r="AF2452" s="232"/>
    </row>
    <row r="2453" spans="32:32" x14ac:dyDescent="0.2">
      <c r="AF2453" s="232"/>
    </row>
    <row r="2454" spans="32:32" x14ac:dyDescent="0.2">
      <c r="AF2454" s="232"/>
    </row>
    <row r="2455" spans="32:32" x14ac:dyDescent="0.2">
      <c r="AF2455" s="232"/>
    </row>
    <row r="2456" spans="32:32" x14ac:dyDescent="0.2">
      <c r="AF2456" s="232"/>
    </row>
    <row r="2457" spans="32:32" x14ac:dyDescent="0.2">
      <c r="AF2457" s="232"/>
    </row>
    <row r="2458" spans="32:32" x14ac:dyDescent="0.2">
      <c r="AF2458" s="232"/>
    </row>
    <row r="2459" spans="32:32" x14ac:dyDescent="0.2">
      <c r="AF2459" s="232"/>
    </row>
    <row r="2460" spans="32:32" x14ac:dyDescent="0.2">
      <c r="AF2460" s="232"/>
    </row>
    <row r="2461" spans="32:32" x14ac:dyDescent="0.2">
      <c r="AF2461" s="232"/>
    </row>
    <row r="2462" spans="32:32" x14ac:dyDescent="0.2">
      <c r="AF2462" s="232"/>
    </row>
    <row r="2463" spans="32:32" x14ac:dyDescent="0.2">
      <c r="AF2463" s="232"/>
    </row>
    <row r="2464" spans="32:32" x14ac:dyDescent="0.2">
      <c r="AF2464" s="232"/>
    </row>
    <row r="2465" spans="32:32" x14ac:dyDescent="0.2">
      <c r="AF2465" s="232"/>
    </row>
    <row r="2466" spans="32:32" x14ac:dyDescent="0.2">
      <c r="AF2466" s="232"/>
    </row>
    <row r="2467" spans="32:32" x14ac:dyDescent="0.2">
      <c r="AF2467" s="232"/>
    </row>
    <row r="2468" spans="32:32" x14ac:dyDescent="0.2">
      <c r="AF2468" s="232"/>
    </row>
    <row r="2469" spans="32:32" x14ac:dyDescent="0.2">
      <c r="AF2469" s="232"/>
    </row>
    <row r="2470" spans="32:32" x14ac:dyDescent="0.2">
      <c r="AF2470" s="232"/>
    </row>
    <row r="2471" spans="32:32" x14ac:dyDescent="0.2">
      <c r="AF2471" s="232"/>
    </row>
    <row r="2472" spans="32:32" x14ac:dyDescent="0.2">
      <c r="AF2472" s="232"/>
    </row>
    <row r="2473" spans="32:32" x14ac:dyDescent="0.2">
      <c r="AF2473" s="232"/>
    </row>
    <row r="2474" spans="32:32" x14ac:dyDescent="0.2">
      <c r="AF2474" s="232"/>
    </row>
    <row r="2475" spans="32:32" x14ac:dyDescent="0.2">
      <c r="AF2475" s="232"/>
    </row>
    <row r="2476" spans="32:32" x14ac:dyDescent="0.2">
      <c r="AF2476" s="232"/>
    </row>
    <row r="2477" spans="32:32" x14ac:dyDescent="0.2">
      <c r="AF2477" s="232"/>
    </row>
    <row r="2478" spans="32:32" x14ac:dyDescent="0.2">
      <c r="AF2478" s="232"/>
    </row>
    <row r="2479" spans="32:32" x14ac:dyDescent="0.2">
      <c r="AF2479" s="232"/>
    </row>
    <row r="2480" spans="32:32" x14ac:dyDescent="0.2">
      <c r="AF2480" s="232"/>
    </row>
    <row r="2481" spans="32:32" x14ac:dyDescent="0.2">
      <c r="AF2481" s="232"/>
    </row>
    <row r="2482" spans="32:32" x14ac:dyDescent="0.2">
      <c r="AF2482" s="232"/>
    </row>
    <row r="2483" spans="32:32" x14ac:dyDescent="0.2">
      <c r="AF2483" s="232"/>
    </row>
    <row r="2484" spans="32:32" x14ac:dyDescent="0.2">
      <c r="AF2484" s="232"/>
    </row>
    <row r="2485" spans="32:32" x14ac:dyDescent="0.2">
      <c r="AF2485" s="232"/>
    </row>
    <row r="2486" spans="32:32" x14ac:dyDescent="0.2">
      <c r="AF2486" s="232"/>
    </row>
    <row r="2487" spans="32:32" x14ac:dyDescent="0.2">
      <c r="AF2487" s="232"/>
    </row>
    <row r="2488" spans="32:32" x14ac:dyDescent="0.2">
      <c r="AF2488" s="232"/>
    </row>
    <row r="2489" spans="32:32" x14ac:dyDescent="0.2">
      <c r="AF2489" s="232"/>
    </row>
    <row r="2490" spans="32:32" x14ac:dyDescent="0.2">
      <c r="AF2490" s="232"/>
    </row>
    <row r="2491" spans="32:32" x14ac:dyDescent="0.2">
      <c r="AF2491" s="232"/>
    </row>
    <row r="2492" spans="32:32" x14ac:dyDescent="0.2">
      <c r="AF2492" s="232"/>
    </row>
    <row r="2493" spans="32:32" x14ac:dyDescent="0.2">
      <c r="AF2493" s="232"/>
    </row>
    <row r="2494" spans="32:32" x14ac:dyDescent="0.2">
      <c r="AF2494" s="232"/>
    </row>
    <row r="2495" spans="32:32" x14ac:dyDescent="0.2">
      <c r="AF2495" s="232"/>
    </row>
    <row r="2496" spans="32:32" x14ac:dyDescent="0.2">
      <c r="AF2496" s="232"/>
    </row>
    <row r="2497" spans="32:32" x14ac:dyDescent="0.2">
      <c r="AF2497" s="232"/>
    </row>
    <row r="2498" spans="32:32" x14ac:dyDescent="0.2">
      <c r="AF2498" s="232"/>
    </row>
    <row r="2499" spans="32:32" x14ac:dyDescent="0.2">
      <c r="AF2499" s="232"/>
    </row>
    <row r="2500" spans="32:32" x14ac:dyDescent="0.2">
      <c r="AF2500" s="232"/>
    </row>
    <row r="2501" spans="32:32" x14ac:dyDescent="0.2">
      <c r="AF2501" s="232"/>
    </row>
    <row r="2502" spans="32:32" x14ac:dyDescent="0.2">
      <c r="AF2502" s="232"/>
    </row>
    <row r="2503" spans="32:32" x14ac:dyDescent="0.2">
      <c r="AF2503" s="232"/>
    </row>
    <row r="2504" spans="32:32" x14ac:dyDescent="0.2">
      <c r="AF2504" s="232"/>
    </row>
    <row r="2505" spans="32:32" x14ac:dyDescent="0.2">
      <c r="AF2505" s="232"/>
    </row>
    <row r="2506" spans="32:32" x14ac:dyDescent="0.2">
      <c r="AF2506" s="232"/>
    </row>
    <row r="2507" spans="32:32" x14ac:dyDescent="0.2">
      <c r="AF2507" s="232"/>
    </row>
    <row r="2508" spans="32:32" x14ac:dyDescent="0.2">
      <c r="AF2508" s="232"/>
    </row>
    <row r="2509" spans="32:32" x14ac:dyDescent="0.2">
      <c r="AF2509" s="232"/>
    </row>
    <row r="2510" spans="32:32" x14ac:dyDescent="0.2">
      <c r="AF2510" s="232"/>
    </row>
    <row r="2511" spans="32:32" x14ac:dyDescent="0.2">
      <c r="AF2511" s="232"/>
    </row>
    <row r="2512" spans="32:32" x14ac:dyDescent="0.2">
      <c r="AF2512" s="232"/>
    </row>
    <row r="2513" spans="32:32" x14ac:dyDescent="0.2">
      <c r="AF2513" s="232"/>
    </row>
    <row r="2514" spans="32:32" x14ac:dyDescent="0.2">
      <c r="AF2514" s="232"/>
    </row>
    <row r="2515" spans="32:32" x14ac:dyDescent="0.2">
      <c r="AF2515" s="232"/>
    </row>
    <row r="2516" spans="32:32" x14ac:dyDescent="0.2">
      <c r="AF2516" s="232"/>
    </row>
    <row r="2517" spans="32:32" x14ac:dyDescent="0.2">
      <c r="AF2517" s="232"/>
    </row>
    <row r="2518" spans="32:32" x14ac:dyDescent="0.2">
      <c r="AF2518" s="232"/>
    </row>
    <row r="2519" spans="32:32" x14ac:dyDescent="0.2">
      <c r="AF2519" s="232"/>
    </row>
    <row r="2520" spans="32:32" x14ac:dyDescent="0.2">
      <c r="AF2520" s="232"/>
    </row>
    <row r="2521" spans="32:32" x14ac:dyDescent="0.2">
      <c r="AF2521" s="232"/>
    </row>
    <row r="2522" spans="32:32" x14ac:dyDescent="0.2">
      <c r="AF2522" s="232"/>
    </row>
    <row r="2523" spans="32:32" x14ac:dyDescent="0.2">
      <c r="AF2523" s="232"/>
    </row>
    <row r="2524" spans="32:32" x14ac:dyDescent="0.2">
      <c r="AF2524" s="232"/>
    </row>
    <row r="2525" spans="32:32" x14ac:dyDescent="0.2">
      <c r="AF2525" s="232"/>
    </row>
    <row r="2526" spans="32:32" x14ac:dyDescent="0.2">
      <c r="AF2526" s="232"/>
    </row>
    <row r="2527" spans="32:32" x14ac:dyDescent="0.2">
      <c r="AF2527" s="232"/>
    </row>
    <row r="2528" spans="32:32" x14ac:dyDescent="0.2">
      <c r="AF2528" s="232"/>
    </row>
    <row r="2529" spans="32:32" x14ac:dyDescent="0.2">
      <c r="AF2529" s="232"/>
    </row>
    <row r="2530" spans="32:32" x14ac:dyDescent="0.2">
      <c r="AF2530" s="232"/>
    </row>
    <row r="2531" spans="32:32" x14ac:dyDescent="0.2">
      <c r="AF2531" s="232"/>
    </row>
    <row r="2532" spans="32:32" x14ac:dyDescent="0.2">
      <c r="AF2532" s="232"/>
    </row>
    <row r="2533" spans="32:32" x14ac:dyDescent="0.2">
      <c r="AF2533" s="232"/>
    </row>
    <row r="2534" spans="32:32" x14ac:dyDescent="0.2">
      <c r="AF2534" s="232"/>
    </row>
    <row r="2535" spans="32:32" x14ac:dyDescent="0.2">
      <c r="AF2535" s="232"/>
    </row>
    <row r="2536" spans="32:32" x14ac:dyDescent="0.2">
      <c r="AF2536" s="232"/>
    </row>
    <row r="2537" spans="32:32" x14ac:dyDescent="0.2">
      <c r="AF2537" s="232"/>
    </row>
    <row r="2538" spans="32:32" x14ac:dyDescent="0.2">
      <c r="AF2538" s="232"/>
    </row>
    <row r="2539" spans="32:32" x14ac:dyDescent="0.2">
      <c r="AF2539" s="232"/>
    </row>
    <row r="2540" spans="32:32" x14ac:dyDescent="0.2">
      <c r="AF2540" s="232"/>
    </row>
    <row r="2541" spans="32:32" x14ac:dyDescent="0.2">
      <c r="AF2541" s="232"/>
    </row>
    <row r="2542" spans="32:32" x14ac:dyDescent="0.2">
      <c r="AF2542" s="232"/>
    </row>
    <row r="2543" spans="32:32" x14ac:dyDescent="0.2">
      <c r="AF2543" s="232"/>
    </row>
    <row r="2544" spans="32:32" x14ac:dyDescent="0.2">
      <c r="AF2544" s="232"/>
    </row>
    <row r="2545" spans="32:32" x14ac:dyDescent="0.2">
      <c r="AF2545" s="232"/>
    </row>
    <row r="2546" spans="32:32" x14ac:dyDescent="0.2">
      <c r="AF2546" s="232"/>
    </row>
    <row r="2547" spans="32:32" x14ac:dyDescent="0.2">
      <c r="AF2547" s="232"/>
    </row>
    <row r="2548" spans="32:32" x14ac:dyDescent="0.2">
      <c r="AF2548" s="232"/>
    </row>
    <row r="2549" spans="32:32" x14ac:dyDescent="0.2">
      <c r="AF2549" s="232"/>
    </row>
    <row r="2550" spans="32:32" x14ac:dyDescent="0.2">
      <c r="AF2550" s="232"/>
    </row>
    <row r="2551" spans="32:32" x14ac:dyDescent="0.2">
      <c r="AF2551" s="232"/>
    </row>
    <row r="2552" spans="32:32" x14ac:dyDescent="0.2">
      <c r="AF2552" s="232"/>
    </row>
    <row r="2553" spans="32:32" x14ac:dyDescent="0.2">
      <c r="AF2553" s="232"/>
    </row>
    <row r="2554" spans="32:32" x14ac:dyDescent="0.2">
      <c r="AF2554" s="232"/>
    </row>
    <row r="2555" spans="32:32" x14ac:dyDescent="0.2">
      <c r="AF2555" s="232"/>
    </row>
    <row r="2556" spans="32:32" x14ac:dyDescent="0.2">
      <c r="AF2556" s="232"/>
    </row>
    <row r="2557" spans="32:32" x14ac:dyDescent="0.2">
      <c r="AF2557" s="232"/>
    </row>
    <row r="2558" spans="32:32" x14ac:dyDescent="0.2">
      <c r="AF2558" s="232"/>
    </row>
    <row r="2559" spans="32:32" x14ac:dyDescent="0.2">
      <c r="AF2559" s="232"/>
    </row>
    <row r="2560" spans="32:32" x14ac:dyDescent="0.2">
      <c r="AF2560" s="232"/>
    </row>
    <row r="2561" spans="32:32" x14ac:dyDescent="0.2">
      <c r="AF2561" s="232"/>
    </row>
    <row r="2562" spans="32:32" x14ac:dyDescent="0.2">
      <c r="AF2562" s="232"/>
    </row>
    <row r="2563" spans="32:32" x14ac:dyDescent="0.2">
      <c r="AF2563" s="232"/>
    </row>
    <row r="2564" spans="32:32" x14ac:dyDescent="0.2">
      <c r="AF2564" s="232"/>
    </row>
    <row r="2565" spans="32:32" x14ac:dyDescent="0.2">
      <c r="AF2565" s="232"/>
    </row>
    <row r="2566" spans="32:32" x14ac:dyDescent="0.2">
      <c r="AF2566" s="232"/>
    </row>
    <row r="2567" spans="32:32" x14ac:dyDescent="0.2">
      <c r="AF2567" s="232"/>
    </row>
    <row r="2568" spans="32:32" x14ac:dyDescent="0.2">
      <c r="AF2568" s="232"/>
    </row>
    <row r="2569" spans="32:32" x14ac:dyDescent="0.2">
      <c r="AF2569" s="232"/>
    </row>
    <row r="2570" spans="32:32" x14ac:dyDescent="0.2">
      <c r="AF2570" s="232"/>
    </row>
    <row r="2571" spans="32:32" x14ac:dyDescent="0.2">
      <c r="AF2571" s="232"/>
    </row>
    <row r="2572" spans="32:32" x14ac:dyDescent="0.2">
      <c r="AF2572" s="232"/>
    </row>
    <row r="2573" spans="32:32" x14ac:dyDescent="0.2">
      <c r="AF2573" s="232"/>
    </row>
    <row r="2574" spans="32:32" x14ac:dyDescent="0.2">
      <c r="AF2574" s="232"/>
    </row>
    <row r="2575" spans="32:32" x14ac:dyDescent="0.2">
      <c r="AF2575" s="232"/>
    </row>
    <row r="2576" spans="32:32" x14ac:dyDescent="0.2">
      <c r="AF2576" s="232"/>
    </row>
    <row r="2577" spans="32:32" x14ac:dyDescent="0.2">
      <c r="AF2577" s="232"/>
    </row>
    <row r="2578" spans="32:32" x14ac:dyDescent="0.2">
      <c r="AF2578" s="232"/>
    </row>
    <row r="2579" spans="32:32" x14ac:dyDescent="0.2">
      <c r="AF2579" s="232"/>
    </row>
    <row r="2580" spans="32:32" x14ac:dyDescent="0.2">
      <c r="AF2580" s="232"/>
    </row>
    <row r="2581" spans="32:32" x14ac:dyDescent="0.2">
      <c r="AF2581" s="232"/>
    </row>
    <row r="2582" spans="32:32" x14ac:dyDescent="0.2">
      <c r="AF2582" s="232"/>
    </row>
    <row r="2583" spans="32:32" x14ac:dyDescent="0.2">
      <c r="AF2583" s="232"/>
    </row>
    <row r="2584" spans="32:32" x14ac:dyDescent="0.2">
      <c r="AF2584" s="232"/>
    </row>
    <row r="2585" spans="32:32" x14ac:dyDescent="0.2">
      <c r="AF2585" s="232"/>
    </row>
    <row r="2586" spans="32:32" x14ac:dyDescent="0.2">
      <c r="AF2586" s="232"/>
    </row>
    <row r="2587" spans="32:32" x14ac:dyDescent="0.2">
      <c r="AF2587" s="232"/>
    </row>
    <row r="2588" spans="32:32" x14ac:dyDescent="0.2">
      <c r="AF2588" s="232"/>
    </row>
    <row r="2589" spans="32:32" x14ac:dyDescent="0.2">
      <c r="AF2589" s="232"/>
    </row>
    <row r="2590" spans="32:32" x14ac:dyDescent="0.2">
      <c r="AF2590" s="232"/>
    </row>
    <row r="2591" spans="32:32" x14ac:dyDescent="0.2">
      <c r="AF2591" s="232"/>
    </row>
    <row r="2592" spans="32:32" x14ac:dyDescent="0.2">
      <c r="AF2592" s="232"/>
    </row>
    <row r="2593" spans="32:32" x14ac:dyDescent="0.2">
      <c r="AF2593" s="232"/>
    </row>
    <row r="2594" spans="32:32" x14ac:dyDescent="0.2">
      <c r="AF2594" s="232"/>
    </row>
    <row r="2595" spans="32:32" x14ac:dyDescent="0.2">
      <c r="AF2595" s="232"/>
    </row>
    <row r="2596" spans="32:32" x14ac:dyDescent="0.2">
      <c r="AF2596" s="232"/>
    </row>
    <row r="2597" spans="32:32" x14ac:dyDescent="0.2">
      <c r="AF2597" s="232"/>
    </row>
    <row r="2598" spans="32:32" x14ac:dyDescent="0.2">
      <c r="AF2598" s="232"/>
    </row>
    <row r="2599" spans="32:32" x14ac:dyDescent="0.2">
      <c r="AF2599" s="232"/>
    </row>
    <row r="2600" spans="32:32" x14ac:dyDescent="0.2">
      <c r="AF2600" s="232"/>
    </row>
    <row r="2601" spans="32:32" x14ac:dyDescent="0.2">
      <c r="AF2601" s="232"/>
    </row>
    <row r="2602" spans="32:32" x14ac:dyDescent="0.2">
      <c r="AF2602" s="232"/>
    </row>
    <row r="2603" spans="32:32" x14ac:dyDescent="0.2">
      <c r="AF2603" s="232"/>
    </row>
    <row r="2604" spans="32:32" x14ac:dyDescent="0.2">
      <c r="AF2604" s="232"/>
    </row>
    <row r="2605" spans="32:32" x14ac:dyDescent="0.2">
      <c r="AF2605" s="232"/>
    </row>
    <row r="2606" spans="32:32" x14ac:dyDescent="0.2">
      <c r="AF2606" s="232"/>
    </row>
    <row r="2607" spans="32:32" x14ac:dyDescent="0.2">
      <c r="AF2607" s="232"/>
    </row>
    <row r="2608" spans="32:32" x14ac:dyDescent="0.2">
      <c r="AF2608" s="232"/>
    </row>
    <row r="2609" spans="32:32" x14ac:dyDescent="0.2">
      <c r="AF2609" s="232"/>
    </row>
    <row r="2610" spans="32:32" x14ac:dyDescent="0.2">
      <c r="AF2610" s="232"/>
    </row>
    <row r="2611" spans="32:32" x14ac:dyDescent="0.2">
      <c r="AF2611" s="232"/>
    </row>
    <row r="2612" spans="32:32" x14ac:dyDescent="0.2">
      <c r="AF2612" s="232"/>
    </row>
    <row r="2613" spans="32:32" x14ac:dyDescent="0.2">
      <c r="AF2613" s="232"/>
    </row>
    <row r="2614" spans="32:32" x14ac:dyDescent="0.2">
      <c r="AF2614" s="232"/>
    </row>
    <row r="2615" spans="32:32" x14ac:dyDescent="0.2">
      <c r="AF2615" s="232"/>
    </row>
    <row r="2616" spans="32:32" x14ac:dyDescent="0.2">
      <c r="AF2616" s="232"/>
    </row>
    <row r="2617" spans="32:32" x14ac:dyDescent="0.2">
      <c r="AF2617" s="232"/>
    </row>
    <row r="2618" spans="32:32" x14ac:dyDescent="0.2">
      <c r="AF2618" s="232"/>
    </row>
    <row r="2619" spans="32:32" x14ac:dyDescent="0.2">
      <c r="AF2619" s="232"/>
    </row>
    <row r="2620" spans="32:32" x14ac:dyDescent="0.2">
      <c r="AF2620" s="232"/>
    </row>
    <row r="2621" spans="32:32" x14ac:dyDescent="0.2">
      <c r="AF2621" s="232"/>
    </row>
    <row r="2622" spans="32:32" x14ac:dyDescent="0.2">
      <c r="AF2622" s="232"/>
    </row>
    <row r="2623" spans="32:32" x14ac:dyDescent="0.2">
      <c r="AF2623" s="232"/>
    </row>
    <row r="2624" spans="32:32" x14ac:dyDescent="0.2">
      <c r="AF2624" s="232"/>
    </row>
    <row r="2625" spans="32:32" x14ac:dyDescent="0.2">
      <c r="AF2625" s="232"/>
    </row>
    <row r="2626" spans="32:32" x14ac:dyDescent="0.2">
      <c r="AF2626" s="232"/>
    </row>
    <row r="2627" spans="32:32" x14ac:dyDescent="0.2">
      <c r="AF2627" s="232"/>
    </row>
    <row r="2628" spans="32:32" x14ac:dyDescent="0.2">
      <c r="AF2628" s="232"/>
    </row>
    <row r="2629" spans="32:32" x14ac:dyDescent="0.2">
      <c r="AF2629" s="232"/>
    </row>
    <row r="2630" spans="32:32" x14ac:dyDescent="0.2">
      <c r="AF2630" s="232"/>
    </row>
    <row r="2631" spans="32:32" x14ac:dyDescent="0.2">
      <c r="AF2631" s="232"/>
    </row>
    <row r="2632" spans="32:32" x14ac:dyDescent="0.2">
      <c r="AF2632" s="232"/>
    </row>
    <row r="2633" spans="32:32" x14ac:dyDescent="0.2">
      <c r="AF2633" s="232"/>
    </row>
    <row r="2634" spans="32:32" x14ac:dyDescent="0.2">
      <c r="AF2634" s="232"/>
    </row>
    <row r="2635" spans="32:32" x14ac:dyDescent="0.2">
      <c r="AF2635" s="232"/>
    </row>
    <row r="2636" spans="32:32" x14ac:dyDescent="0.2">
      <c r="AF2636" s="232"/>
    </row>
    <row r="2637" spans="32:32" x14ac:dyDescent="0.2">
      <c r="AF2637" s="232"/>
    </row>
    <row r="2638" spans="32:32" x14ac:dyDescent="0.2">
      <c r="AF2638" s="232"/>
    </row>
    <row r="2639" spans="32:32" x14ac:dyDescent="0.2">
      <c r="AF2639" s="232"/>
    </row>
    <row r="2640" spans="32:32" x14ac:dyDescent="0.2">
      <c r="AF2640" s="232"/>
    </row>
    <row r="2641" spans="32:32" x14ac:dyDescent="0.2">
      <c r="AF2641" s="232"/>
    </row>
    <row r="2642" spans="32:32" x14ac:dyDescent="0.2">
      <c r="AF2642" s="232"/>
    </row>
    <row r="2643" spans="32:32" x14ac:dyDescent="0.2">
      <c r="AF2643" s="232"/>
    </row>
    <row r="2644" spans="32:32" x14ac:dyDescent="0.2">
      <c r="AF2644" s="232"/>
    </row>
    <row r="2645" spans="32:32" x14ac:dyDescent="0.2">
      <c r="AF2645" s="232"/>
    </row>
    <row r="2646" spans="32:32" x14ac:dyDescent="0.2">
      <c r="AF2646" s="232"/>
    </row>
    <row r="2647" spans="32:32" x14ac:dyDescent="0.2">
      <c r="AF2647" s="232"/>
    </row>
    <row r="2648" spans="32:32" x14ac:dyDescent="0.2">
      <c r="AF2648" s="232"/>
    </row>
    <row r="2649" spans="32:32" x14ac:dyDescent="0.2">
      <c r="AF2649" s="232"/>
    </row>
    <row r="2650" spans="32:32" x14ac:dyDescent="0.2">
      <c r="AF2650" s="232"/>
    </row>
    <row r="2651" spans="32:32" x14ac:dyDescent="0.2">
      <c r="AF2651" s="232"/>
    </row>
    <row r="2652" spans="32:32" x14ac:dyDescent="0.2">
      <c r="AF2652" s="232"/>
    </row>
    <row r="2653" spans="32:32" x14ac:dyDescent="0.2">
      <c r="AF2653" s="232"/>
    </row>
    <row r="2654" spans="32:32" x14ac:dyDescent="0.2">
      <c r="AF2654" s="232"/>
    </row>
    <row r="2655" spans="32:32" x14ac:dyDescent="0.2">
      <c r="AF2655" s="232"/>
    </row>
    <row r="2656" spans="32:32" x14ac:dyDescent="0.2">
      <c r="AF2656" s="232"/>
    </row>
    <row r="2657" spans="32:32" x14ac:dyDescent="0.2">
      <c r="AF2657" s="232"/>
    </row>
    <row r="2658" spans="32:32" x14ac:dyDescent="0.2">
      <c r="AF2658" s="232"/>
    </row>
    <row r="2659" spans="32:32" x14ac:dyDescent="0.2">
      <c r="AF2659" s="232"/>
    </row>
    <row r="2660" spans="32:32" x14ac:dyDescent="0.2">
      <c r="AF2660" s="232"/>
    </row>
    <row r="2661" spans="32:32" x14ac:dyDescent="0.2">
      <c r="AF2661" s="232"/>
    </row>
    <row r="2662" spans="32:32" x14ac:dyDescent="0.2">
      <c r="AF2662" s="232"/>
    </row>
    <row r="2663" spans="32:32" x14ac:dyDescent="0.2">
      <c r="AF2663" s="232"/>
    </row>
    <row r="2664" spans="32:32" x14ac:dyDescent="0.2">
      <c r="AF2664" s="232"/>
    </row>
    <row r="2665" spans="32:32" x14ac:dyDescent="0.2">
      <c r="AF2665" s="232"/>
    </row>
    <row r="2666" spans="32:32" x14ac:dyDescent="0.2">
      <c r="AF2666" s="232"/>
    </row>
    <row r="2667" spans="32:32" x14ac:dyDescent="0.2">
      <c r="AF2667" s="232"/>
    </row>
    <row r="2668" spans="32:32" x14ac:dyDescent="0.2">
      <c r="AF2668" s="232"/>
    </row>
    <row r="2669" spans="32:32" x14ac:dyDescent="0.2">
      <c r="AF2669" s="232"/>
    </row>
    <row r="2670" spans="32:32" x14ac:dyDescent="0.2">
      <c r="AF2670" s="232"/>
    </row>
    <row r="2671" spans="32:32" x14ac:dyDescent="0.2">
      <c r="AF2671" s="232"/>
    </row>
    <row r="2672" spans="32:32" x14ac:dyDescent="0.2">
      <c r="AF2672" s="232"/>
    </row>
    <row r="2673" spans="32:32" x14ac:dyDescent="0.2">
      <c r="AF2673" s="232"/>
    </row>
    <row r="2674" spans="32:32" x14ac:dyDescent="0.2">
      <c r="AF2674" s="232"/>
    </row>
    <row r="2675" spans="32:32" x14ac:dyDescent="0.2">
      <c r="AF2675" s="232"/>
    </row>
    <row r="2676" spans="32:32" x14ac:dyDescent="0.2">
      <c r="AF2676" s="232"/>
    </row>
    <row r="2677" spans="32:32" x14ac:dyDescent="0.2">
      <c r="AF2677" s="232"/>
    </row>
    <row r="2678" spans="32:32" x14ac:dyDescent="0.2">
      <c r="AF2678" s="232"/>
    </row>
    <row r="2679" spans="32:32" x14ac:dyDescent="0.2">
      <c r="AF2679" s="232"/>
    </row>
    <row r="2680" spans="32:32" x14ac:dyDescent="0.2">
      <c r="AF2680" s="232"/>
    </row>
    <row r="2681" spans="32:32" x14ac:dyDescent="0.2">
      <c r="AF2681" s="232"/>
    </row>
    <row r="2682" spans="32:32" x14ac:dyDescent="0.2">
      <c r="AF2682" s="232"/>
    </row>
    <row r="2683" spans="32:32" x14ac:dyDescent="0.2">
      <c r="AF2683" s="232"/>
    </row>
    <row r="2684" spans="32:32" x14ac:dyDescent="0.2">
      <c r="AF2684" s="232"/>
    </row>
    <row r="2685" spans="32:32" x14ac:dyDescent="0.2">
      <c r="AF2685" s="232"/>
    </row>
    <row r="2686" spans="32:32" x14ac:dyDescent="0.2">
      <c r="AF2686" s="232"/>
    </row>
    <row r="2687" spans="32:32" x14ac:dyDescent="0.2">
      <c r="AF2687" s="232"/>
    </row>
    <row r="2688" spans="32:32" x14ac:dyDescent="0.2">
      <c r="AF2688" s="232"/>
    </row>
    <row r="2689" spans="32:32" x14ac:dyDescent="0.2">
      <c r="AF2689" s="232"/>
    </row>
    <row r="2690" spans="32:32" x14ac:dyDescent="0.2">
      <c r="AF2690" s="232"/>
    </row>
    <row r="2691" spans="32:32" x14ac:dyDescent="0.2">
      <c r="AF2691" s="232"/>
    </row>
    <row r="2692" spans="32:32" x14ac:dyDescent="0.2">
      <c r="AF2692" s="232"/>
    </row>
    <row r="2693" spans="32:32" x14ac:dyDescent="0.2">
      <c r="AF2693" s="232"/>
    </row>
    <row r="2694" spans="32:32" x14ac:dyDescent="0.2">
      <c r="AF2694" s="232"/>
    </row>
    <row r="2695" spans="32:32" x14ac:dyDescent="0.2">
      <c r="AF2695" s="232"/>
    </row>
    <row r="2696" spans="32:32" x14ac:dyDescent="0.2">
      <c r="AF2696" s="232"/>
    </row>
    <row r="2697" spans="32:32" x14ac:dyDescent="0.2">
      <c r="AF2697" s="232"/>
    </row>
    <row r="2698" spans="32:32" x14ac:dyDescent="0.2">
      <c r="AF2698" s="232"/>
    </row>
    <row r="2699" spans="32:32" x14ac:dyDescent="0.2">
      <c r="AF2699" s="232"/>
    </row>
    <row r="2700" spans="32:32" x14ac:dyDescent="0.2">
      <c r="AF2700" s="232"/>
    </row>
    <row r="2701" spans="32:32" x14ac:dyDescent="0.2">
      <c r="AF2701" s="232"/>
    </row>
    <row r="2702" spans="32:32" x14ac:dyDescent="0.2">
      <c r="AF2702" s="232"/>
    </row>
    <row r="2703" spans="32:32" x14ac:dyDescent="0.2">
      <c r="AF2703" s="232"/>
    </row>
    <row r="2704" spans="32:32" x14ac:dyDescent="0.2">
      <c r="AF2704" s="232"/>
    </row>
    <row r="2705" spans="32:32" x14ac:dyDescent="0.2">
      <c r="AF2705" s="232"/>
    </row>
    <row r="2706" spans="32:32" x14ac:dyDescent="0.2">
      <c r="AF2706" s="232"/>
    </row>
    <row r="2707" spans="32:32" x14ac:dyDescent="0.2">
      <c r="AF2707" s="232"/>
    </row>
    <row r="2708" spans="32:32" x14ac:dyDescent="0.2">
      <c r="AF2708" s="232"/>
    </row>
    <row r="2709" spans="32:32" x14ac:dyDescent="0.2">
      <c r="AF2709" s="232"/>
    </row>
    <row r="2710" spans="32:32" x14ac:dyDescent="0.2">
      <c r="AF2710" s="232"/>
    </row>
    <row r="2711" spans="32:32" x14ac:dyDescent="0.2">
      <c r="AF2711" s="232"/>
    </row>
    <row r="2712" spans="32:32" x14ac:dyDescent="0.2">
      <c r="AF2712" s="232"/>
    </row>
    <row r="2713" spans="32:32" x14ac:dyDescent="0.2">
      <c r="AF2713" s="232"/>
    </row>
    <row r="2714" spans="32:32" x14ac:dyDescent="0.2">
      <c r="AF2714" s="232"/>
    </row>
    <row r="2715" spans="32:32" x14ac:dyDescent="0.2">
      <c r="AF2715" s="232"/>
    </row>
    <row r="2716" spans="32:32" x14ac:dyDescent="0.2">
      <c r="AF2716" s="232"/>
    </row>
    <row r="2717" spans="32:32" x14ac:dyDescent="0.2">
      <c r="AF2717" s="232"/>
    </row>
    <row r="2718" spans="32:32" x14ac:dyDescent="0.2">
      <c r="AF2718" s="232"/>
    </row>
    <row r="2719" spans="32:32" x14ac:dyDescent="0.2">
      <c r="AF2719" s="232"/>
    </row>
    <row r="2720" spans="32:32" x14ac:dyDescent="0.2">
      <c r="AF2720" s="232"/>
    </row>
    <row r="2721" spans="32:32" x14ac:dyDescent="0.2">
      <c r="AF2721" s="232"/>
    </row>
    <row r="2722" spans="32:32" x14ac:dyDescent="0.2">
      <c r="AF2722" s="232"/>
    </row>
    <row r="2723" spans="32:32" x14ac:dyDescent="0.2">
      <c r="AF2723" s="232"/>
    </row>
    <row r="2724" spans="32:32" x14ac:dyDescent="0.2">
      <c r="AF2724" s="232"/>
    </row>
    <row r="2725" spans="32:32" x14ac:dyDescent="0.2">
      <c r="AF2725" s="232"/>
    </row>
    <row r="2726" spans="32:32" x14ac:dyDescent="0.2">
      <c r="AF2726" s="232"/>
    </row>
    <row r="2727" spans="32:32" x14ac:dyDescent="0.2">
      <c r="AF2727" s="232"/>
    </row>
    <row r="2728" spans="32:32" x14ac:dyDescent="0.2">
      <c r="AF2728" s="232"/>
    </row>
    <row r="2729" spans="32:32" x14ac:dyDescent="0.2">
      <c r="AF2729" s="232"/>
    </row>
    <row r="2730" spans="32:32" x14ac:dyDescent="0.2">
      <c r="AF2730" s="232"/>
    </row>
    <row r="2731" spans="32:32" x14ac:dyDescent="0.2">
      <c r="AF2731" s="232"/>
    </row>
    <row r="2732" spans="32:32" x14ac:dyDescent="0.2">
      <c r="AF2732" s="232"/>
    </row>
    <row r="2733" spans="32:32" x14ac:dyDescent="0.2">
      <c r="AF2733" s="232"/>
    </row>
    <row r="2734" spans="32:32" x14ac:dyDescent="0.2">
      <c r="AF2734" s="232"/>
    </row>
    <row r="2735" spans="32:32" x14ac:dyDescent="0.2">
      <c r="AF2735" s="232"/>
    </row>
    <row r="2736" spans="32:32" x14ac:dyDescent="0.2">
      <c r="AF2736" s="232"/>
    </row>
    <row r="2737" spans="32:32" x14ac:dyDescent="0.2">
      <c r="AF2737" s="232"/>
    </row>
    <row r="2738" spans="32:32" x14ac:dyDescent="0.2">
      <c r="AF2738" s="232"/>
    </row>
    <row r="2739" spans="32:32" x14ac:dyDescent="0.2">
      <c r="AF2739" s="232"/>
    </row>
    <row r="2740" spans="32:32" x14ac:dyDescent="0.2">
      <c r="AF2740" s="232"/>
    </row>
    <row r="2741" spans="32:32" x14ac:dyDescent="0.2">
      <c r="AF2741" s="232"/>
    </row>
    <row r="2742" spans="32:32" x14ac:dyDescent="0.2">
      <c r="AF2742" s="232"/>
    </row>
    <row r="2743" spans="32:32" x14ac:dyDescent="0.2">
      <c r="AF2743" s="232"/>
    </row>
    <row r="2744" spans="32:32" x14ac:dyDescent="0.2">
      <c r="AF2744" s="232"/>
    </row>
    <row r="2745" spans="32:32" x14ac:dyDescent="0.2">
      <c r="AF2745" s="232"/>
    </row>
    <row r="2746" spans="32:32" x14ac:dyDescent="0.2">
      <c r="AF2746" s="232"/>
    </row>
    <row r="2747" spans="32:32" x14ac:dyDescent="0.2">
      <c r="AF2747" s="232"/>
    </row>
    <row r="2748" spans="32:32" x14ac:dyDescent="0.2">
      <c r="AF2748" s="232"/>
    </row>
    <row r="2749" spans="32:32" x14ac:dyDescent="0.2">
      <c r="AF2749" s="232"/>
    </row>
    <row r="2750" spans="32:32" x14ac:dyDescent="0.2">
      <c r="AF2750" s="232"/>
    </row>
    <row r="2751" spans="32:32" x14ac:dyDescent="0.2">
      <c r="AF2751" s="232"/>
    </row>
    <row r="2752" spans="32:32" x14ac:dyDescent="0.2">
      <c r="AF2752" s="232"/>
    </row>
    <row r="2753" spans="32:32" x14ac:dyDescent="0.2">
      <c r="AF2753" s="232"/>
    </row>
    <row r="2754" spans="32:32" x14ac:dyDescent="0.2">
      <c r="AF2754" s="232"/>
    </row>
    <row r="2755" spans="32:32" x14ac:dyDescent="0.2">
      <c r="AF2755" s="232"/>
    </row>
    <row r="2756" spans="32:32" x14ac:dyDescent="0.2">
      <c r="AF2756" s="232"/>
    </row>
    <row r="2757" spans="32:32" x14ac:dyDescent="0.2">
      <c r="AF2757" s="232"/>
    </row>
    <row r="2758" spans="32:32" x14ac:dyDescent="0.2">
      <c r="AF2758" s="232"/>
    </row>
    <row r="2759" spans="32:32" x14ac:dyDescent="0.2">
      <c r="AF2759" s="232"/>
    </row>
    <row r="2760" spans="32:32" x14ac:dyDescent="0.2">
      <c r="AF2760" s="232"/>
    </row>
    <row r="2761" spans="32:32" x14ac:dyDescent="0.2">
      <c r="AF2761" s="232"/>
    </row>
    <row r="2762" spans="32:32" x14ac:dyDescent="0.2">
      <c r="AF2762" s="232"/>
    </row>
    <row r="2763" spans="32:32" x14ac:dyDescent="0.2">
      <c r="AF2763" s="232"/>
    </row>
    <row r="2764" spans="32:32" x14ac:dyDescent="0.2">
      <c r="AF2764" s="232"/>
    </row>
    <row r="2765" spans="32:32" x14ac:dyDescent="0.2">
      <c r="AF2765" s="232"/>
    </row>
    <row r="2766" spans="32:32" x14ac:dyDescent="0.2">
      <c r="AF2766" s="232"/>
    </row>
    <row r="2767" spans="32:32" x14ac:dyDescent="0.2">
      <c r="AF2767" s="232"/>
    </row>
    <row r="2768" spans="32:32" x14ac:dyDescent="0.2">
      <c r="AF2768" s="232"/>
    </row>
    <row r="2769" spans="32:32" x14ac:dyDescent="0.2">
      <c r="AF2769" s="232"/>
    </row>
    <row r="2770" spans="32:32" x14ac:dyDescent="0.2">
      <c r="AF2770" s="232"/>
    </row>
    <row r="2771" spans="32:32" x14ac:dyDescent="0.2">
      <c r="AF2771" s="232"/>
    </row>
    <row r="2772" spans="32:32" x14ac:dyDescent="0.2">
      <c r="AF2772" s="232"/>
    </row>
    <row r="2773" spans="32:32" x14ac:dyDescent="0.2">
      <c r="AF2773" s="232"/>
    </row>
    <row r="2774" spans="32:32" x14ac:dyDescent="0.2">
      <c r="AF2774" s="232"/>
    </row>
    <row r="2775" spans="32:32" x14ac:dyDescent="0.2">
      <c r="AF2775" s="232"/>
    </row>
    <row r="2776" spans="32:32" x14ac:dyDescent="0.2">
      <c r="AF2776" s="232"/>
    </row>
    <row r="2777" spans="32:32" x14ac:dyDescent="0.2">
      <c r="AF2777" s="232"/>
    </row>
    <row r="2778" spans="32:32" x14ac:dyDescent="0.2">
      <c r="AF2778" s="232"/>
    </row>
    <row r="2779" spans="32:32" x14ac:dyDescent="0.2">
      <c r="AF2779" s="232"/>
    </row>
    <row r="2780" spans="32:32" x14ac:dyDescent="0.2">
      <c r="AF2780" s="232"/>
    </row>
    <row r="2781" spans="32:32" x14ac:dyDescent="0.2">
      <c r="AF2781" s="232"/>
    </row>
    <row r="2782" spans="32:32" x14ac:dyDescent="0.2">
      <c r="AF2782" s="232"/>
    </row>
    <row r="2783" spans="32:32" x14ac:dyDescent="0.2">
      <c r="AF2783" s="232"/>
    </row>
    <row r="2784" spans="32:32" x14ac:dyDescent="0.2">
      <c r="AF2784" s="232"/>
    </row>
    <row r="2785" spans="32:32" x14ac:dyDescent="0.2">
      <c r="AF2785" s="232"/>
    </row>
    <row r="2786" spans="32:32" x14ac:dyDescent="0.2">
      <c r="AF2786" s="232"/>
    </row>
    <row r="2787" spans="32:32" x14ac:dyDescent="0.2">
      <c r="AF2787" s="232"/>
    </row>
    <row r="2788" spans="32:32" x14ac:dyDescent="0.2">
      <c r="AF2788" s="232"/>
    </row>
    <row r="2789" spans="32:32" x14ac:dyDescent="0.2">
      <c r="AF2789" s="232"/>
    </row>
    <row r="2790" spans="32:32" x14ac:dyDescent="0.2">
      <c r="AF2790" s="232"/>
    </row>
    <row r="2791" spans="32:32" x14ac:dyDescent="0.2">
      <c r="AF2791" s="232"/>
    </row>
    <row r="2792" spans="32:32" x14ac:dyDescent="0.2">
      <c r="AF2792" s="232"/>
    </row>
    <row r="2793" spans="32:32" x14ac:dyDescent="0.2">
      <c r="AF2793" s="232"/>
    </row>
    <row r="2794" spans="32:32" x14ac:dyDescent="0.2">
      <c r="AF2794" s="232"/>
    </row>
    <row r="2795" spans="32:32" x14ac:dyDescent="0.2">
      <c r="AF2795" s="232"/>
    </row>
    <row r="2796" spans="32:32" x14ac:dyDescent="0.2">
      <c r="AF2796" s="232"/>
    </row>
    <row r="2797" spans="32:32" x14ac:dyDescent="0.2">
      <c r="AF2797" s="232"/>
    </row>
    <row r="2798" spans="32:32" x14ac:dyDescent="0.2">
      <c r="AF2798" s="232"/>
    </row>
    <row r="2799" spans="32:32" x14ac:dyDescent="0.2">
      <c r="AF2799" s="232"/>
    </row>
    <row r="2800" spans="32:32" x14ac:dyDescent="0.2">
      <c r="AF2800" s="232"/>
    </row>
    <row r="2801" spans="32:32" x14ac:dyDescent="0.2">
      <c r="AF2801" s="232"/>
    </row>
    <row r="2802" spans="32:32" x14ac:dyDescent="0.2">
      <c r="AF2802" s="232"/>
    </row>
    <row r="2803" spans="32:32" x14ac:dyDescent="0.2">
      <c r="AF2803" s="232"/>
    </row>
    <row r="2804" spans="32:32" x14ac:dyDescent="0.2">
      <c r="AF2804" s="232"/>
    </row>
    <row r="2805" spans="32:32" x14ac:dyDescent="0.2">
      <c r="AF2805" s="232"/>
    </row>
    <row r="2806" spans="32:32" x14ac:dyDescent="0.2">
      <c r="AF2806" s="232"/>
    </row>
    <row r="2807" spans="32:32" x14ac:dyDescent="0.2">
      <c r="AF2807" s="232"/>
    </row>
    <row r="2808" spans="32:32" x14ac:dyDescent="0.2">
      <c r="AF2808" s="232"/>
    </row>
    <row r="2809" spans="32:32" x14ac:dyDescent="0.2">
      <c r="AF2809" s="232"/>
    </row>
    <row r="2810" spans="32:32" x14ac:dyDescent="0.2">
      <c r="AF2810" s="232"/>
    </row>
    <row r="2811" spans="32:32" x14ac:dyDescent="0.2">
      <c r="AF2811" s="232"/>
    </row>
    <row r="2812" spans="32:32" x14ac:dyDescent="0.2">
      <c r="AF2812" s="232"/>
    </row>
    <row r="2813" spans="32:32" x14ac:dyDescent="0.2">
      <c r="AF2813" s="232"/>
    </row>
    <row r="2814" spans="32:32" x14ac:dyDescent="0.2">
      <c r="AF2814" s="232"/>
    </row>
    <row r="2815" spans="32:32" x14ac:dyDescent="0.2">
      <c r="AF2815" s="232"/>
    </row>
    <row r="2816" spans="32:32" x14ac:dyDescent="0.2">
      <c r="AF2816" s="232"/>
    </row>
    <row r="2817" spans="32:32" x14ac:dyDescent="0.2">
      <c r="AF2817" s="232"/>
    </row>
    <row r="2818" spans="32:32" x14ac:dyDescent="0.2">
      <c r="AF2818" s="232"/>
    </row>
    <row r="2819" spans="32:32" x14ac:dyDescent="0.2">
      <c r="AF2819" s="232"/>
    </row>
    <row r="2820" spans="32:32" x14ac:dyDescent="0.2">
      <c r="AF2820" s="232"/>
    </row>
    <row r="2821" spans="32:32" x14ac:dyDescent="0.2">
      <c r="AF2821" s="232"/>
    </row>
    <row r="2822" spans="32:32" x14ac:dyDescent="0.2">
      <c r="AF2822" s="232"/>
    </row>
    <row r="2823" spans="32:32" x14ac:dyDescent="0.2">
      <c r="AF2823" s="232"/>
    </row>
    <row r="2824" spans="32:32" x14ac:dyDescent="0.2">
      <c r="AF2824" s="232"/>
    </row>
    <row r="2825" spans="32:32" x14ac:dyDescent="0.2">
      <c r="AF2825" s="232"/>
    </row>
    <row r="2826" spans="32:32" x14ac:dyDescent="0.2">
      <c r="AF2826" s="232"/>
    </row>
    <row r="2827" spans="32:32" x14ac:dyDescent="0.2">
      <c r="AF2827" s="232"/>
    </row>
    <row r="2828" spans="32:32" x14ac:dyDescent="0.2">
      <c r="AF2828" s="232"/>
    </row>
    <row r="2829" spans="32:32" x14ac:dyDescent="0.2">
      <c r="AF2829" s="232"/>
    </row>
    <row r="2830" spans="32:32" x14ac:dyDescent="0.2">
      <c r="AF2830" s="232"/>
    </row>
    <row r="2831" spans="32:32" x14ac:dyDescent="0.2">
      <c r="AF2831" s="232"/>
    </row>
    <row r="2832" spans="32:32" x14ac:dyDescent="0.2">
      <c r="AF2832" s="232"/>
    </row>
    <row r="2833" spans="32:32" x14ac:dyDescent="0.2">
      <c r="AF2833" s="232"/>
    </row>
    <row r="2834" spans="32:32" x14ac:dyDescent="0.2">
      <c r="AF2834" s="232"/>
    </row>
    <row r="2835" spans="32:32" x14ac:dyDescent="0.2">
      <c r="AF2835" s="232"/>
    </row>
    <row r="2836" spans="32:32" x14ac:dyDescent="0.2">
      <c r="AF2836" s="232"/>
    </row>
    <row r="2837" spans="32:32" x14ac:dyDescent="0.2">
      <c r="AF2837" s="232"/>
    </row>
    <row r="2838" spans="32:32" x14ac:dyDescent="0.2">
      <c r="AF2838" s="232"/>
    </row>
    <row r="2839" spans="32:32" x14ac:dyDescent="0.2">
      <c r="AF2839" s="232"/>
    </row>
    <row r="2840" spans="32:32" x14ac:dyDescent="0.2">
      <c r="AF2840" s="232"/>
    </row>
    <row r="2841" spans="32:32" x14ac:dyDescent="0.2">
      <c r="AF2841" s="232"/>
    </row>
    <row r="2842" spans="32:32" x14ac:dyDescent="0.2">
      <c r="AF2842" s="232"/>
    </row>
    <row r="2843" spans="32:32" x14ac:dyDescent="0.2">
      <c r="AF2843" s="232"/>
    </row>
    <row r="2844" spans="32:32" x14ac:dyDescent="0.2">
      <c r="AF2844" s="232"/>
    </row>
    <row r="2845" spans="32:32" x14ac:dyDescent="0.2">
      <c r="AF2845" s="232"/>
    </row>
    <row r="2846" spans="32:32" x14ac:dyDescent="0.2">
      <c r="AF2846" s="232"/>
    </row>
    <row r="2847" spans="32:32" x14ac:dyDescent="0.2">
      <c r="AF2847" s="232"/>
    </row>
    <row r="2848" spans="32:32" x14ac:dyDescent="0.2">
      <c r="AF2848" s="232"/>
    </row>
    <row r="2849" spans="32:32" x14ac:dyDescent="0.2">
      <c r="AF2849" s="232"/>
    </row>
    <row r="2850" spans="32:32" x14ac:dyDescent="0.2">
      <c r="AF2850" s="232"/>
    </row>
    <row r="2851" spans="32:32" x14ac:dyDescent="0.2">
      <c r="AF2851" s="232"/>
    </row>
    <row r="2852" spans="32:32" x14ac:dyDescent="0.2">
      <c r="AF2852" s="232"/>
    </row>
    <row r="2853" spans="32:32" x14ac:dyDescent="0.2">
      <c r="AF2853" s="232"/>
    </row>
    <row r="2854" spans="32:32" x14ac:dyDescent="0.2">
      <c r="AF2854" s="232"/>
    </row>
    <row r="2855" spans="32:32" x14ac:dyDescent="0.2">
      <c r="AF2855" s="232"/>
    </row>
    <row r="2856" spans="32:32" x14ac:dyDescent="0.2">
      <c r="AF2856" s="232"/>
    </row>
    <row r="2857" spans="32:32" x14ac:dyDescent="0.2">
      <c r="AF2857" s="232"/>
    </row>
    <row r="2858" spans="32:32" x14ac:dyDescent="0.2">
      <c r="AF2858" s="232"/>
    </row>
    <row r="2859" spans="32:32" x14ac:dyDescent="0.2">
      <c r="AF2859" s="232"/>
    </row>
    <row r="2860" spans="32:32" x14ac:dyDescent="0.2">
      <c r="AF2860" s="232"/>
    </row>
    <row r="2861" spans="32:32" x14ac:dyDescent="0.2">
      <c r="AF2861" s="232"/>
    </row>
    <row r="2862" spans="32:32" x14ac:dyDescent="0.2">
      <c r="AF2862" s="232"/>
    </row>
    <row r="2863" spans="32:32" x14ac:dyDescent="0.2">
      <c r="AF2863" s="232"/>
    </row>
    <row r="2864" spans="32:32" x14ac:dyDescent="0.2">
      <c r="AF2864" s="232"/>
    </row>
    <row r="2865" spans="32:32" x14ac:dyDescent="0.2">
      <c r="AF2865" s="232"/>
    </row>
    <row r="2866" spans="32:32" x14ac:dyDescent="0.2">
      <c r="AF2866" s="232"/>
    </row>
    <row r="2867" spans="32:32" x14ac:dyDescent="0.2">
      <c r="AF2867" s="232"/>
    </row>
    <row r="2868" spans="32:32" x14ac:dyDescent="0.2">
      <c r="AF2868" s="232"/>
    </row>
    <row r="2869" spans="32:32" x14ac:dyDescent="0.2">
      <c r="AF2869" s="232"/>
    </row>
    <row r="2870" spans="32:32" x14ac:dyDescent="0.2">
      <c r="AF2870" s="232"/>
    </row>
    <row r="2871" spans="32:32" x14ac:dyDescent="0.2">
      <c r="AF2871" s="232"/>
    </row>
    <row r="2872" spans="32:32" x14ac:dyDescent="0.2">
      <c r="AF2872" s="232"/>
    </row>
    <row r="2873" spans="32:32" x14ac:dyDescent="0.2">
      <c r="AF2873" s="232"/>
    </row>
    <row r="2874" spans="32:32" x14ac:dyDescent="0.2">
      <c r="AF2874" s="232"/>
    </row>
    <row r="2875" spans="32:32" x14ac:dyDescent="0.2">
      <c r="AF2875" s="232"/>
    </row>
    <row r="2876" spans="32:32" x14ac:dyDescent="0.2">
      <c r="AF2876" s="232"/>
    </row>
    <row r="2877" spans="32:32" x14ac:dyDescent="0.2">
      <c r="AF2877" s="232"/>
    </row>
    <row r="2878" spans="32:32" x14ac:dyDescent="0.2">
      <c r="AF2878" s="232"/>
    </row>
    <row r="2879" spans="32:32" x14ac:dyDescent="0.2">
      <c r="AF2879" s="232"/>
    </row>
    <row r="2880" spans="32:32" x14ac:dyDescent="0.2">
      <c r="AF2880" s="232"/>
    </row>
    <row r="2881" spans="32:32" x14ac:dyDescent="0.2">
      <c r="AF2881" s="232"/>
    </row>
    <row r="2882" spans="32:32" x14ac:dyDescent="0.2">
      <c r="AF2882" s="232"/>
    </row>
    <row r="2883" spans="32:32" x14ac:dyDescent="0.2">
      <c r="AF2883" s="232"/>
    </row>
    <row r="2884" spans="32:32" x14ac:dyDescent="0.2">
      <c r="AF2884" s="232"/>
    </row>
    <row r="2885" spans="32:32" x14ac:dyDescent="0.2">
      <c r="AF2885" s="232"/>
    </row>
    <row r="2886" spans="32:32" x14ac:dyDescent="0.2">
      <c r="AF2886" s="232"/>
    </row>
    <row r="2887" spans="32:32" x14ac:dyDescent="0.2">
      <c r="AF2887" s="232"/>
    </row>
    <row r="2888" spans="32:32" x14ac:dyDescent="0.2">
      <c r="AF2888" s="232"/>
    </row>
    <row r="2889" spans="32:32" x14ac:dyDescent="0.2">
      <c r="AF2889" s="232"/>
    </row>
    <row r="2890" spans="32:32" x14ac:dyDescent="0.2">
      <c r="AF2890" s="232"/>
    </row>
    <row r="2891" spans="32:32" x14ac:dyDescent="0.2">
      <c r="AF2891" s="232"/>
    </row>
    <row r="2892" spans="32:32" x14ac:dyDescent="0.2">
      <c r="AF2892" s="232"/>
    </row>
    <row r="2893" spans="32:32" x14ac:dyDescent="0.2">
      <c r="AF2893" s="232"/>
    </row>
    <row r="2894" spans="32:32" x14ac:dyDescent="0.2">
      <c r="AF2894" s="232"/>
    </row>
    <row r="2895" spans="32:32" x14ac:dyDescent="0.2">
      <c r="AF2895" s="232"/>
    </row>
    <row r="2896" spans="32:32" x14ac:dyDescent="0.2">
      <c r="AF2896" s="232"/>
    </row>
    <row r="2897" spans="32:32" x14ac:dyDescent="0.2">
      <c r="AF2897" s="232"/>
    </row>
    <row r="2898" spans="32:32" x14ac:dyDescent="0.2">
      <c r="AF2898" s="232"/>
    </row>
    <row r="2899" spans="32:32" x14ac:dyDescent="0.2">
      <c r="AF2899" s="232"/>
    </row>
    <row r="2900" spans="32:32" x14ac:dyDescent="0.2">
      <c r="AF2900" s="232"/>
    </row>
    <row r="2901" spans="32:32" x14ac:dyDescent="0.2">
      <c r="AF2901" s="232"/>
    </row>
    <row r="2902" spans="32:32" x14ac:dyDescent="0.2">
      <c r="AF2902" s="232"/>
    </row>
    <row r="2903" spans="32:32" x14ac:dyDescent="0.2">
      <c r="AF2903" s="232"/>
    </row>
    <row r="2904" spans="32:32" x14ac:dyDescent="0.2">
      <c r="AF2904" s="232"/>
    </row>
    <row r="2905" spans="32:32" x14ac:dyDescent="0.2">
      <c r="AF2905" s="232"/>
    </row>
    <row r="2906" spans="32:32" x14ac:dyDescent="0.2">
      <c r="AF2906" s="232"/>
    </row>
    <row r="2907" spans="32:32" x14ac:dyDescent="0.2">
      <c r="AF2907" s="232"/>
    </row>
    <row r="2908" spans="32:32" x14ac:dyDescent="0.2">
      <c r="AF2908" s="232"/>
    </row>
    <row r="2909" spans="32:32" x14ac:dyDescent="0.2">
      <c r="AF2909" s="232"/>
    </row>
    <row r="2910" spans="32:32" x14ac:dyDescent="0.2">
      <c r="AF2910" s="232"/>
    </row>
    <row r="2911" spans="32:32" x14ac:dyDescent="0.2">
      <c r="AF2911" s="232"/>
    </row>
    <row r="2912" spans="32:32" x14ac:dyDescent="0.2">
      <c r="AF2912" s="232"/>
    </row>
    <row r="2913" spans="32:32" x14ac:dyDescent="0.2">
      <c r="AF2913" s="232"/>
    </row>
    <row r="2914" spans="32:32" x14ac:dyDescent="0.2">
      <c r="AF2914" s="232"/>
    </row>
    <row r="2915" spans="32:32" x14ac:dyDescent="0.2">
      <c r="AF2915" s="232"/>
    </row>
    <row r="2916" spans="32:32" x14ac:dyDescent="0.2">
      <c r="AF2916" s="232"/>
    </row>
    <row r="2917" spans="32:32" x14ac:dyDescent="0.2">
      <c r="AF2917" s="232"/>
    </row>
    <row r="2918" spans="32:32" x14ac:dyDescent="0.2">
      <c r="AF2918" s="232"/>
    </row>
    <row r="2919" spans="32:32" x14ac:dyDescent="0.2">
      <c r="AF2919" s="232"/>
    </row>
    <row r="2920" spans="32:32" x14ac:dyDescent="0.2">
      <c r="AF2920" s="232"/>
    </row>
    <row r="2921" spans="32:32" x14ac:dyDescent="0.2">
      <c r="AF2921" s="232"/>
    </row>
    <row r="2922" spans="32:32" x14ac:dyDescent="0.2">
      <c r="AF2922" s="232"/>
    </row>
    <row r="2923" spans="32:32" x14ac:dyDescent="0.2">
      <c r="AF2923" s="232"/>
    </row>
    <row r="2924" spans="32:32" x14ac:dyDescent="0.2">
      <c r="AF2924" s="232"/>
    </row>
    <row r="2925" spans="32:32" x14ac:dyDescent="0.2">
      <c r="AF2925" s="232"/>
    </row>
    <row r="2926" spans="32:32" x14ac:dyDescent="0.2">
      <c r="AF2926" s="232"/>
    </row>
    <row r="2927" spans="32:32" x14ac:dyDescent="0.2">
      <c r="AF2927" s="232"/>
    </row>
    <row r="2928" spans="32:32" x14ac:dyDescent="0.2">
      <c r="AF2928" s="232"/>
    </row>
    <row r="2929" spans="32:32" x14ac:dyDescent="0.2">
      <c r="AF2929" s="232"/>
    </row>
    <row r="2930" spans="32:32" x14ac:dyDescent="0.2">
      <c r="AF2930" s="232"/>
    </row>
    <row r="2931" spans="32:32" x14ac:dyDescent="0.2">
      <c r="AF2931" s="232"/>
    </row>
    <row r="2932" spans="32:32" x14ac:dyDescent="0.2">
      <c r="AF2932" s="232"/>
    </row>
    <row r="2933" spans="32:32" x14ac:dyDescent="0.2">
      <c r="AF2933" s="232"/>
    </row>
    <row r="2934" spans="32:32" x14ac:dyDescent="0.2">
      <c r="AF2934" s="232"/>
    </row>
    <row r="2935" spans="32:32" x14ac:dyDescent="0.2">
      <c r="AF2935" s="232"/>
    </row>
    <row r="2936" spans="32:32" x14ac:dyDescent="0.2">
      <c r="AF2936" s="232"/>
    </row>
    <row r="2937" spans="32:32" x14ac:dyDescent="0.2">
      <c r="AF2937" s="232"/>
    </row>
    <row r="2938" spans="32:32" x14ac:dyDescent="0.2">
      <c r="AF2938" s="232"/>
    </row>
    <row r="2939" spans="32:32" x14ac:dyDescent="0.2">
      <c r="AF2939" s="232"/>
    </row>
    <row r="2940" spans="32:32" x14ac:dyDescent="0.2">
      <c r="AF2940" s="232"/>
    </row>
    <row r="2941" spans="32:32" x14ac:dyDescent="0.2">
      <c r="AF2941" s="232"/>
    </row>
    <row r="2942" spans="32:32" x14ac:dyDescent="0.2">
      <c r="AF2942" s="232"/>
    </row>
    <row r="2943" spans="32:32" x14ac:dyDescent="0.2">
      <c r="AF2943" s="232"/>
    </row>
    <row r="2944" spans="32:32" x14ac:dyDescent="0.2">
      <c r="AF2944" s="232"/>
    </row>
    <row r="2945" spans="32:32" x14ac:dyDescent="0.2">
      <c r="AF2945" s="232"/>
    </row>
    <row r="2946" spans="32:32" x14ac:dyDescent="0.2">
      <c r="AF2946" s="232"/>
    </row>
    <row r="2947" spans="32:32" x14ac:dyDescent="0.2">
      <c r="AF2947" s="232"/>
    </row>
    <row r="2948" spans="32:32" x14ac:dyDescent="0.2">
      <c r="AF2948" s="232"/>
    </row>
    <row r="2949" spans="32:32" x14ac:dyDescent="0.2">
      <c r="AF2949" s="232"/>
    </row>
    <row r="2950" spans="32:32" x14ac:dyDescent="0.2">
      <c r="AF2950" s="232"/>
    </row>
    <row r="2951" spans="32:32" x14ac:dyDescent="0.2">
      <c r="AF2951" s="232"/>
    </row>
    <row r="2952" spans="32:32" x14ac:dyDescent="0.2">
      <c r="AF2952" s="232"/>
    </row>
    <row r="2953" spans="32:32" x14ac:dyDescent="0.2">
      <c r="AF2953" s="232"/>
    </row>
    <row r="2954" spans="32:32" x14ac:dyDescent="0.2">
      <c r="AF2954" s="232"/>
    </row>
    <row r="2955" spans="32:32" x14ac:dyDescent="0.2">
      <c r="AF2955" s="232"/>
    </row>
    <row r="2956" spans="32:32" x14ac:dyDescent="0.2">
      <c r="AF2956" s="232"/>
    </row>
    <row r="2957" spans="32:32" x14ac:dyDescent="0.2">
      <c r="AF2957" s="232"/>
    </row>
    <row r="2958" spans="32:32" x14ac:dyDescent="0.2">
      <c r="AF2958" s="232"/>
    </row>
    <row r="2959" spans="32:32" x14ac:dyDescent="0.2">
      <c r="AF2959" s="232"/>
    </row>
    <row r="2960" spans="32:32" x14ac:dyDescent="0.2">
      <c r="AF2960" s="232"/>
    </row>
    <row r="2961" spans="32:32" x14ac:dyDescent="0.2">
      <c r="AF2961" s="232"/>
    </row>
    <row r="2962" spans="32:32" x14ac:dyDescent="0.2">
      <c r="AF2962" s="232"/>
    </row>
    <row r="2963" spans="32:32" x14ac:dyDescent="0.2">
      <c r="AF2963" s="232"/>
    </row>
    <row r="2964" spans="32:32" x14ac:dyDescent="0.2">
      <c r="AF2964" s="232"/>
    </row>
    <row r="2965" spans="32:32" x14ac:dyDescent="0.2">
      <c r="AF2965" s="232"/>
    </row>
    <row r="2966" spans="32:32" x14ac:dyDescent="0.2">
      <c r="AF2966" s="232"/>
    </row>
    <row r="2967" spans="32:32" x14ac:dyDescent="0.2">
      <c r="AF2967" s="232"/>
    </row>
    <row r="2968" spans="32:32" x14ac:dyDescent="0.2">
      <c r="AF2968" s="232"/>
    </row>
    <row r="2969" spans="32:32" x14ac:dyDescent="0.2">
      <c r="AF2969" s="232"/>
    </row>
    <row r="2970" spans="32:32" x14ac:dyDescent="0.2">
      <c r="AF2970" s="232"/>
    </row>
    <row r="2971" spans="32:32" x14ac:dyDescent="0.2">
      <c r="AF2971" s="232"/>
    </row>
    <row r="2972" spans="32:32" x14ac:dyDescent="0.2">
      <c r="AF2972" s="232"/>
    </row>
    <row r="2973" spans="32:32" x14ac:dyDescent="0.2">
      <c r="AF2973" s="232"/>
    </row>
    <row r="2974" spans="32:32" x14ac:dyDescent="0.2">
      <c r="AF2974" s="232"/>
    </row>
    <row r="2975" spans="32:32" x14ac:dyDescent="0.2">
      <c r="AF2975" s="232"/>
    </row>
    <row r="2976" spans="32:32" x14ac:dyDescent="0.2">
      <c r="AF2976" s="232"/>
    </row>
    <row r="2977" spans="32:32" x14ac:dyDescent="0.2">
      <c r="AF2977" s="232"/>
    </row>
    <row r="2978" spans="32:32" x14ac:dyDescent="0.2">
      <c r="AF2978" s="232"/>
    </row>
    <row r="2979" spans="32:32" x14ac:dyDescent="0.2">
      <c r="AF2979" s="232"/>
    </row>
    <row r="2980" spans="32:32" x14ac:dyDescent="0.2">
      <c r="AF2980" s="232"/>
    </row>
    <row r="2981" spans="32:32" x14ac:dyDescent="0.2">
      <c r="AF2981" s="232"/>
    </row>
    <row r="2982" spans="32:32" x14ac:dyDescent="0.2">
      <c r="AF2982" s="232"/>
    </row>
    <row r="2983" spans="32:32" x14ac:dyDescent="0.2">
      <c r="AF2983" s="232"/>
    </row>
    <row r="2984" spans="32:32" x14ac:dyDescent="0.2">
      <c r="AF2984" s="232"/>
    </row>
    <row r="2985" spans="32:32" x14ac:dyDescent="0.2">
      <c r="AF2985" s="232"/>
    </row>
    <row r="2986" spans="32:32" x14ac:dyDescent="0.2">
      <c r="AF2986" s="232"/>
    </row>
    <row r="2987" spans="32:32" x14ac:dyDescent="0.2">
      <c r="AF2987" s="232"/>
    </row>
    <row r="2988" spans="32:32" x14ac:dyDescent="0.2">
      <c r="AF2988" s="232"/>
    </row>
    <row r="2989" spans="32:32" x14ac:dyDescent="0.2">
      <c r="AF2989" s="232"/>
    </row>
    <row r="2990" spans="32:32" x14ac:dyDescent="0.2">
      <c r="AF2990" s="232"/>
    </row>
    <row r="2991" spans="32:32" x14ac:dyDescent="0.2">
      <c r="AF2991" s="232"/>
    </row>
    <row r="2992" spans="32:32" x14ac:dyDescent="0.2">
      <c r="AF2992" s="232"/>
    </row>
    <row r="2993" spans="32:32" x14ac:dyDescent="0.2">
      <c r="AF2993" s="232"/>
    </row>
    <row r="2994" spans="32:32" x14ac:dyDescent="0.2">
      <c r="AF2994" s="232"/>
    </row>
    <row r="2995" spans="32:32" x14ac:dyDescent="0.2">
      <c r="AF2995" s="232"/>
    </row>
    <row r="2996" spans="32:32" x14ac:dyDescent="0.2">
      <c r="AF2996" s="232"/>
    </row>
    <row r="2997" spans="32:32" x14ac:dyDescent="0.2">
      <c r="AF2997" s="232"/>
    </row>
    <row r="2998" spans="32:32" x14ac:dyDescent="0.2">
      <c r="AF2998" s="232"/>
    </row>
    <row r="2999" spans="32:32" x14ac:dyDescent="0.2">
      <c r="AF2999" s="232"/>
    </row>
    <row r="3000" spans="32:32" x14ac:dyDescent="0.2">
      <c r="AF3000" s="232"/>
    </row>
    <row r="3001" spans="32:32" x14ac:dyDescent="0.2">
      <c r="AF3001" s="232"/>
    </row>
    <row r="3002" spans="32:32" x14ac:dyDescent="0.2">
      <c r="AF3002" s="232"/>
    </row>
    <row r="3003" spans="32:32" x14ac:dyDescent="0.2">
      <c r="AF3003" s="232"/>
    </row>
    <row r="3004" spans="32:32" x14ac:dyDescent="0.2">
      <c r="AF3004" s="232"/>
    </row>
    <row r="3005" spans="32:32" x14ac:dyDescent="0.2">
      <c r="AF3005" s="232"/>
    </row>
    <row r="3006" spans="32:32" x14ac:dyDescent="0.2">
      <c r="AF3006" s="232"/>
    </row>
    <row r="3007" spans="32:32" x14ac:dyDescent="0.2">
      <c r="AF3007" s="232"/>
    </row>
    <row r="3008" spans="32:32" x14ac:dyDescent="0.2">
      <c r="AF3008" s="232"/>
    </row>
    <row r="3009" spans="32:32" x14ac:dyDescent="0.2">
      <c r="AF3009" s="232"/>
    </row>
    <row r="3010" spans="32:32" x14ac:dyDescent="0.2">
      <c r="AF3010" s="232"/>
    </row>
    <row r="3011" spans="32:32" x14ac:dyDescent="0.2">
      <c r="AF3011" s="232"/>
    </row>
    <row r="3012" spans="32:32" x14ac:dyDescent="0.2">
      <c r="AF3012" s="232"/>
    </row>
    <row r="3013" spans="32:32" x14ac:dyDescent="0.2">
      <c r="AF3013" s="232"/>
    </row>
    <row r="3014" spans="32:32" x14ac:dyDescent="0.2">
      <c r="AF3014" s="232"/>
    </row>
    <row r="3015" spans="32:32" x14ac:dyDescent="0.2">
      <c r="AF3015" s="232"/>
    </row>
    <row r="3016" spans="32:32" x14ac:dyDescent="0.2">
      <c r="AF3016" s="232"/>
    </row>
    <row r="3017" spans="32:32" x14ac:dyDescent="0.2">
      <c r="AF3017" s="232"/>
    </row>
    <row r="3018" spans="32:32" x14ac:dyDescent="0.2">
      <c r="AF3018" s="232"/>
    </row>
    <row r="3019" spans="32:32" x14ac:dyDescent="0.2">
      <c r="AF3019" s="232"/>
    </row>
    <row r="3020" spans="32:32" x14ac:dyDescent="0.2">
      <c r="AF3020" s="232"/>
    </row>
    <row r="3021" spans="32:32" x14ac:dyDescent="0.2">
      <c r="AF3021" s="232"/>
    </row>
    <row r="3022" spans="32:32" x14ac:dyDescent="0.2">
      <c r="AF3022" s="232"/>
    </row>
    <row r="3023" spans="32:32" x14ac:dyDescent="0.2">
      <c r="AF3023" s="232"/>
    </row>
    <row r="3024" spans="32:32" x14ac:dyDescent="0.2">
      <c r="AF3024" s="232"/>
    </row>
    <row r="3025" spans="32:32" x14ac:dyDescent="0.2">
      <c r="AF3025" s="232"/>
    </row>
    <row r="3026" spans="32:32" x14ac:dyDescent="0.2">
      <c r="AF3026" s="232"/>
    </row>
    <row r="3027" spans="32:32" x14ac:dyDescent="0.2">
      <c r="AF3027" s="232"/>
    </row>
    <row r="3028" spans="32:32" x14ac:dyDescent="0.2">
      <c r="AF3028" s="232"/>
    </row>
    <row r="3029" spans="32:32" x14ac:dyDescent="0.2">
      <c r="AF3029" s="232"/>
    </row>
    <row r="3030" spans="32:32" x14ac:dyDescent="0.2">
      <c r="AF3030" s="232"/>
    </row>
    <row r="3031" spans="32:32" x14ac:dyDescent="0.2">
      <c r="AF3031" s="232"/>
    </row>
    <row r="3032" spans="32:32" x14ac:dyDescent="0.2">
      <c r="AF3032" s="232"/>
    </row>
    <row r="3033" spans="32:32" x14ac:dyDescent="0.2">
      <c r="AF3033" s="232"/>
    </row>
    <row r="3034" spans="32:32" x14ac:dyDescent="0.2">
      <c r="AF3034" s="232"/>
    </row>
    <row r="3035" spans="32:32" x14ac:dyDescent="0.2">
      <c r="AF3035" s="232"/>
    </row>
    <row r="3036" spans="32:32" x14ac:dyDescent="0.2">
      <c r="AF3036" s="232"/>
    </row>
    <row r="3037" spans="32:32" x14ac:dyDescent="0.2">
      <c r="AF3037" s="232"/>
    </row>
    <row r="3038" spans="32:32" x14ac:dyDescent="0.2">
      <c r="AF3038" s="232"/>
    </row>
    <row r="3039" spans="32:32" x14ac:dyDescent="0.2">
      <c r="AF3039" s="232"/>
    </row>
    <row r="3040" spans="32:32" x14ac:dyDescent="0.2">
      <c r="AF3040" s="232"/>
    </row>
    <row r="3041" spans="32:32" x14ac:dyDescent="0.2">
      <c r="AF3041" s="232"/>
    </row>
    <row r="3042" spans="32:32" x14ac:dyDescent="0.2">
      <c r="AF3042" s="232"/>
    </row>
    <row r="3043" spans="32:32" x14ac:dyDescent="0.2">
      <c r="AF3043" s="232"/>
    </row>
    <row r="3044" spans="32:32" x14ac:dyDescent="0.2">
      <c r="AF3044" s="232"/>
    </row>
    <row r="3045" spans="32:32" x14ac:dyDescent="0.2">
      <c r="AF3045" s="232"/>
    </row>
    <row r="3046" spans="32:32" x14ac:dyDescent="0.2">
      <c r="AF3046" s="232"/>
    </row>
    <row r="3047" spans="32:32" x14ac:dyDescent="0.2">
      <c r="AF3047" s="232"/>
    </row>
    <row r="3048" spans="32:32" x14ac:dyDescent="0.2">
      <c r="AF3048" s="232"/>
    </row>
    <row r="3049" spans="32:32" x14ac:dyDescent="0.2">
      <c r="AF3049" s="232"/>
    </row>
    <row r="3050" spans="32:32" x14ac:dyDescent="0.2">
      <c r="AF3050" s="232"/>
    </row>
    <row r="3051" spans="32:32" x14ac:dyDescent="0.2">
      <c r="AF3051" s="232"/>
    </row>
    <row r="3052" spans="32:32" x14ac:dyDescent="0.2">
      <c r="AF3052" s="232"/>
    </row>
    <row r="3053" spans="32:32" x14ac:dyDescent="0.2">
      <c r="AF3053" s="232"/>
    </row>
    <row r="3054" spans="32:32" x14ac:dyDescent="0.2">
      <c r="AF3054" s="232"/>
    </row>
    <row r="3055" spans="32:32" x14ac:dyDescent="0.2">
      <c r="AF3055" s="232"/>
    </row>
    <row r="3056" spans="32:32" x14ac:dyDescent="0.2">
      <c r="AF3056" s="232"/>
    </row>
    <row r="3057" spans="32:32" x14ac:dyDescent="0.2">
      <c r="AF3057" s="232"/>
    </row>
    <row r="3058" spans="32:32" x14ac:dyDescent="0.2">
      <c r="AF3058" s="232"/>
    </row>
    <row r="3059" spans="32:32" x14ac:dyDescent="0.2">
      <c r="AF3059" s="232"/>
    </row>
    <row r="3060" spans="32:32" x14ac:dyDescent="0.2">
      <c r="AF3060" s="232"/>
    </row>
    <row r="3061" spans="32:32" x14ac:dyDescent="0.2">
      <c r="AF3061" s="232"/>
    </row>
    <row r="3062" spans="32:32" x14ac:dyDescent="0.2">
      <c r="AF3062" s="232"/>
    </row>
    <row r="3063" spans="32:32" x14ac:dyDescent="0.2">
      <c r="AF3063" s="232"/>
    </row>
    <row r="3064" spans="32:32" x14ac:dyDescent="0.2">
      <c r="AF3064" s="232"/>
    </row>
    <row r="3065" spans="32:32" x14ac:dyDescent="0.2">
      <c r="AF3065" s="232"/>
    </row>
    <row r="3066" spans="32:32" x14ac:dyDescent="0.2">
      <c r="AF3066" s="232"/>
    </row>
    <row r="3067" spans="32:32" x14ac:dyDescent="0.2">
      <c r="AF3067" s="232"/>
    </row>
    <row r="3068" spans="32:32" x14ac:dyDescent="0.2">
      <c r="AF3068" s="232"/>
    </row>
    <row r="3069" spans="32:32" x14ac:dyDescent="0.2">
      <c r="AF3069" s="232"/>
    </row>
    <row r="3070" spans="32:32" x14ac:dyDescent="0.2">
      <c r="AF3070" s="232"/>
    </row>
    <row r="3071" spans="32:32" x14ac:dyDescent="0.2">
      <c r="AF3071" s="232"/>
    </row>
    <row r="3072" spans="32:32" x14ac:dyDescent="0.2">
      <c r="AF3072" s="232"/>
    </row>
    <row r="3073" spans="32:32" x14ac:dyDescent="0.2">
      <c r="AF3073" s="232"/>
    </row>
    <row r="3074" spans="32:32" x14ac:dyDescent="0.2">
      <c r="AF3074" s="232"/>
    </row>
    <row r="3075" spans="32:32" x14ac:dyDescent="0.2">
      <c r="AF3075" s="232"/>
    </row>
    <row r="3076" spans="32:32" x14ac:dyDescent="0.2">
      <c r="AF3076" s="232"/>
    </row>
    <row r="3077" spans="32:32" x14ac:dyDescent="0.2">
      <c r="AF3077" s="232"/>
    </row>
    <row r="3078" spans="32:32" x14ac:dyDescent="0.2">
      <c r="AF3078" s="232"/>
    </row>
    <row r="3079" spans="32:32" x14ac:dyDescent="0.2">
      <c r="AF3079" s="232"/>
    </row>
    <row r="3080" spans="32:32" x14ac:dyDescent="0.2">
      <c r="AF3080" s="232"/>
    </row>
    <row r="3081" spans="32:32" x14ac:dyDescent="0.2">
      <c r="AF3081" s="232"/>
    </row>
    <row r="3082" spans="32:32" x14ac:dyDescent="0.2">
      <c r="AF3082" s="232"/>
    </row>
    <row r="3083" spans="32:32" x14ac:dyDescent="0.2">
      <c r="AF3083" s="232"/>
    </row>
    <row r="3084" spans="32:32" x14ac:dyDescent="0.2">
      <c r="AF3084" s="232"/>
    </row>
    <row r="3085" spans="32:32" x14ac:dyDescent="0.2">
      <c r="AF3085" s="232"/>
    </row>
    <row r="3086" spans="32:32" x14ac:dyDescent="0.2">
      <c r="AF3086" s="232"/>
    </row>
    <row r="3087" spans="32:32" x14ac:dyDescent="0.2">
      <c r="AF3087" s="232"/>
    </row>
    <row r="3088" spans="32:32" x14ac:dyDescent="0.2">
      <c r="AF3088" s="232"/>
    </row>
    <row r="3089" spans="32:32" x14ac:dyDescent="0.2">
      <c r="AF3089" s="232"/>
    </row>
    <row r="3090" spans="32:32" x14ac:dyDescent="0.2">
      <c r="AF3090" s="232"/>
    </row>
    <row r="3091" spans="32:32" x14ac:dyDescent="0.2">
      <c r="AF3091" s="232"/>
    </row>
    <row r="3092" spans="32:32" x14ac:dyDescent="0.2">
      <c r="AF3092" s="232"/>
    </row>
    <row r="3093" spans="32:32" x14ac:dyDescent="0.2">
      <c r="AF3093" s="232"/>
    </row>
    <row r="3094" spans="32:32" x14ac:dyDescent="0.2">
      <c r="AF3094" s="232"/>
    </row>
    <row r="3095" spans="32:32" x14ac:dyDescent="0.2">
      <c r="AF3095" s="232"/>
    </row>
    <row r="3096" spans="32:32" x14ac:dyDescent="0.2">
      <c r="AF3096" s="232"/>
    </row>
    <row r="3097" spans="32:32" x14ac:dyDescent="0.2">
      <c r="AF3097" s="232"/>
    </row>
    <row r="3098" spans="32:32" x14ac:dyDescent="0.2">
      <c r="AF3098" s="232"/>
    </row>
    <row r="3099" spans="32:32" x14ac:dyDescent="0.2">
      <c r="AF3099" s="232"/>
    </row>
    <row r="3100" spans="32:32" x14ac:dyDescent="0.2">
      <c r="AF3100" s="232"/>
    </row>
    <row r="3101" spans="32:32" x14ac:dyDescent="0.2">
      <c r="AF3101" s="232"/>
    </row>
    <row r="3102" spans="32:32" x14ac:dyDescent="0.2">
      <c r="AF3102" s="232"/>
    </row>
    <row r="3103" spans="32:32" x14ac:dyDescent="0.2">
      <c r="AF3103" s="232"/>
    </row>
    <row r="3104" spans="32:32" x14ac:dyDescent="0.2">
      <c r="AF3104" s="232"/>
    </row>
    <row r="3105" spans="32:32" x14ac:dyDescent="0.2">
      <c r="AF3105" s="232"/>
    </row>
    <row r="3106" spans="32:32" x14ac:dyDescent="0.2">
      <c r="AF3106" s="232"/>
    </row>
    <row r="3107" spans="32:32" x14ac:dyDescent="0.2">
      <c r="AF3107" s="232"/>
    </row>
    <row r="3108" spans="32:32" x14ac:dyDescent="0.2">
      <c r="AF3108" s="232"/>
    </row>
    <row r="3109" spans="32:32" x14ac:dyDescent="0.2">
      <c r="AF3109" s="232"/>
    </row>
    <row r="3110" spans="32:32" x14ac:dyDescent="0.2">
      <c r="AF3110" s="232"/>
    </row>
    <row r="3111" spans="32:32" x14ac:dyDescent="0.2">
      <c r="AF3111" s="232"/>
    </row>
    <row r="3112" spans="32:32" x14ac:dyDescent="0.2">
      <c r="AF3112" s="232"/>
    </row>
    <row r="3113" spans="32:32" x14ac:dyDescent="0.2">
      <c r="AF3113" s="232"/>
    </row>
    <row r="3114" spans="32:32" x14ac:dyDescent="0.2">
      <c r="AF3114" s="232"/>
    </row>
    <row r="3115" spans="32:32" x14ac:dyDescent="0.2">
      <c r="AF3115" s="232"/>
    </row>
    <row r="3116" spans="32:32" x14ac:dyDescent="0.2">
      <c r="AF3116" s="232"/>
    </row>
    <row r="3117" spans="32:32" x14ac:dyDescent="0.2">
      <c r="AF3117" s="232"/>
    </row>
    <row r="3118" spans="32:32" x14ac:dyDescent="0.2">
      <c r="AF3118" s="232"/>
    </row>
    <row r="3119" spans="32:32" x14ac:dyDescent="0.2">
      <c r="AF3119" s="232"/>
    </row>
    <row r="3120" spans="32:32" x14ac:dyDescent="0.2">
      <c r="AF3120" s="232"/>
    </row>
    <row r="3121" spans="32:32" x14ac:dyDescent="0.2">
      <c r="AF3121" s="232"/>
    </row>
    <row r="3122" spans="32:32" x14ac:dyDescent="0.2">
      <c r="AF3122" s="232"/>
    </row>
    <row r="3123" spans="32:32" x14ac:dyDescent="0.2">
      <c r="AF3123" s="232"/>
    </row>
    <row r="3124" spans="32:32" x14ac:dyDescent="0.2">
      <c r="AF3124" s="232"/>
    </row>
    <row r="3125" spans="32:32" x14ac:dyDescent="0.2">
      <c r="AF3125" s="232"/>
    </row>
    <row r="3126" spans="32:32" x14ac:dyDescent="0.2">
      <c r="AF3126" s="232"/>
    </row>
    <row r="3127" spans="32:32" x14ac:dyDescent="0.2">
      <c r="AF3127" s="232"/>
    </row>
    <row r="3128" spans="32:32" x14ac:dyDescent="0.2">
      <c r="AF3128" s="232"/>
    </row>
    <row r="3129" spans="32:32" x14ac:dyDescent="0.2">
      <c r="AF3129" s="232"/>
    </row>
    <row r="3130" spans="32:32" x14ac:dyDescent="0.2">
      <c r="AF3130" s="232"/>
    </row>
    <row r="3131" spans="32:32" x14ac:dyDescent="0.2">
      <c r="AF3131" s="232"/>
    </row>
    <row r="3132" spans="32:32" x14ac:dyDescent="0.2">
      <c r="AF3132" s="232"/>
    </row>
    <row r="3133" spans="32:32" x14ac:dyDescent="0.2">
      <c r="AF3133" s="232"/>
    </row>
    <row r="3134" spans="32:32" x14ac:dyDescent="0.2">
      <c r="AF3134" s="232"/>
    </row>
    <row r="3135" spans="32:32" x14ac:dyDescent="0.2">
      <c r="AF3135" s="232"/>
    </row>
    <row r="3136" spans="32:32" x14ac:dyDescent="0.2">
      <c r="AF3136" s="232"/>
    </row>
    <row r="3137" spans="32:32" x14ac:dyDescent="0.2">
      <c r="AF3137" s="232"/>
    </row>
    <row r="3138" spans="32:32" x14ac:dyDescent="0.2">
      <c r="AF3138" s="232"/>
    </row>
    <row r="3139" spans="32:32" x14ac:dyDescent="0.2">
      <c r="AF3139" s="232"/>
    </row>
    <row r="3140" spans="32:32" x14ac:dyDescent="0.2">
      <c r="AF3140" s="232"/>
    </row>
    <row r="3141" spans="32:32" x14ac:dyDescent="0.2">
      <c r="AF3141" s="232"/>
    </row>
    <row r="3142" spans="32:32" x14ac:dyDescent="0.2">
      <c r="AF3142" s="232"/>
    </row>
    <row r="3143" spans="32:32" x14ac:dyDescent="0.2">
      <c r="AF3143" s="232"/>
    </row>
    <row r="3144" spans="32:32" x14ac:dyDescent="0.2">
      <c r="AF3144" s="232"/>
    </row>
    <row r="3145" spans="32:32" x14ac:dyDescent="0.2">
      <c r="AF3145" s="232"/>
    </row>
    <row r="3146" spans="32:32" x14ac:dyDescent="0.2">
      <c r="AF3146" s="232"/>
    </row>
    <row r="3147" spans="32:32" x14ac:dyDescent="0.2">
      <c r="AF3147" s="232"/>
    </row>
    <row r="3148" spans="32:32" x14ac:dyDescent="0.2">
      <c r="AF3148" s="232"/>
    </row>
    <row r="3149" spans="32:32" x14ac:dyDescent="0.2">
      <c r="AF3149" s="232"/>
    </row>
    <row r="3150" spans="32:32" x14ac:dyDescent="0.2">
      <c r="AF3150" s="232"/>
    </row>
    <row r="3151" spans="32:32" x14ac:dyDescent="0.2">
      <c r="AF3151" s="232"/>
    </row>
    <row r="3152" spans="32:32" x14ac:dyDescent="0.2">
      <c r="AF3152" s="232"/>
    </row>
    <row r="3153" spans="32:32" x14ac:dyDescent="0.2">
      <c r="AF3153" s="232"/>
    </row>
    <row r="3154" spans="32:32" x14ac:dyDescent="0.2">
      <c r="AF3154" s="232"/>
    </row>
    <row r="3155" spans="32:32" x14ac:dyDescent="0.2">
      <c r="AF3155" s="232"/>
    </row>
    <row r="3156" spans="32:32" x14ac:dyDescent="0.2">
      <c r="AF3156" s="232"/>
    </row>
    <row r="3157" spans="32:32" x14ac:dyDescent="0.2">
      <c r="AF3157" s="232"/>
    </row>
    <row r="3158" spans="32:32" x14ac:dyDescent="0.2">
      <c r="AF3158" s="232"/>
    </row>
    <row r="3159" spans="32:32" x14ac:dyDescent="0.2">
      <c r="AF3159" s="232"/>
    </row>
    <row r="3160" spans="32:32" x14ac:dyDescent="0.2">
      <c r="AF3160" s="232"/>
    </row>
    <row r="3161" spans="32:32" x14ac:dyDescent="0.2">
      <c r="AF3161" s="232"/>
    </row>
    <row r="3162" spans="32:32" x14ac:dyDescent="0.2">
      <c r="AF3162" s="232"/>
    </row>
    <row r="3163" spans="32:32" x14ac:dyDescent="0.2">
      <c r="AF3163" s="232"/>
    </row>
    <row r="3164" spans="32:32" x14ac:dyDescent="0.2">
      <c r="AF3164" s="232"/>
    </row>
    <row r="3165" spans="32:32" x14ac:dyDescent="0.2">
      <c r="AF3165" s="232"/>
    </row>
    <row r="3166" spans="32:32" x14ac:dyDescent="0.2">
      <c r="AF3166" s="232"/>
    </row>
    <row r="3167" spans="32:32" x14ac:dyDescent="0.2">
      <c r="AF3167" s="232"/>
    </row>
    <row r="3168" spans="32:32" x14ac:dyDescent="0.2">
      <c r="AF3168" s="232"/>
    </row>
    <row r="3169" spans="32:32" x14ac:dyDescent="0.2">
      <c r="AF3169" s="232"/>
    </row>
    <row r="3170" spans="32:32" x14ac:dyDescent="0.2">
      <c r="AF3170" s="232"/>
    </row>
    <row r="3171" spans="32:32" x14ac:dyDescent="0.2">
      <c r="AF3171" s="232"/>
    </row>
    <row r="3172" spans="32:32" x14ac:dyDescent="0.2">
      <c r="AF3172" s="232"/>
    </row>
    <row r="3173" spans="32:32" x14ac:dyDescent="0.2">
      <c r="AF3173" s="232"/>
    </row>
    <row r="3174" spans="32:32" x14ac:dyDescent="0.2">
      <c r="AF3174" s="232"/>
    </row>
    <row r="3175" spans="32:32" x14ac:dyDescent="0.2">
      <c r="AF3175" s="232"/>
    </row>
    <row r="3176" spans="32:32" x14ac:dyDescent="0.2">
      <c r="AF3176" s="232"/>
    </row>
    <row r="3177" spans="32:32" x14ac:dyDescent="0.2">
      <c r="AF3177" s="232"/>
    </row>
    <row r="3178" spans="32:32" x14ac:dyDescent="0.2">
      <c r="AF3178" s="232"/>
    </row>
    <row r="3179" spans="32:32" x14ac:dyDescent="0.2">
      <c r="AF3179" s="232"/>
    </row>
    <row r="3180" spans="32:32" x14ac:dyDescent="0.2">
      <c r="AF3180" s="232"/>
    </row>
    <row r="3181" spans="32:32" x14ac:dyDescent="0.2">
      <c r="AF3181" s="232"/>
    </row>
    <row r="3182" spans="32:32" x14ac:dyDescent="0.2">
      <c r="AF3182" s="232"/>
    </row>
    <row r="3183" spans="32:32" x14ac:dyDescent="0.2">
      <c r="AF3183" s="232"/>
    </row>
    <row r="3184" spans="32:32" x14ac:dyDescent="0.2">
      <c r="AF3184" s="232"/>
    </row>
    <row r="3185" spans="32:32" x14ac:dyDescent="0.2">
      <c r="AF3185" s="232"/>
    </row>
    <row r="3186" spans="32:32" x14ac:dyDescent="0.2">
      <c r="AF3186" s="232"/>
    </row>
    <row r="3187" spans="32:32" x14ac:dyDescent="0.2">
      <c r="AF3187" s="232"/>
    </row>
    <row r="3188" spans="32:32" x14ac:dyDescent="0.2">
      <c r="AF3188" s="232"/>
    </row>
    <row r="3189" spans="32:32" x14ac:dyDescent="0.2">
      <c r="AF3189" s="232"/>
    </row>
    <row r="3190" spans="32:32" x14ac:dyDescent="0.2">
      <c r="AF3190" s="232"/>
    </row>
    <row r="3191" spans="32:32" x14ac:dyDescent="0.2">
      <c r="AF3191" s="232"/>
    </row>
    <row r="3192" spans="32:32" x14ac:dyDescent="0.2">
      <c r="AF3192" s="232"/>
    </row>
    <row r="3193" spans="32:32" x14ac:dyDescent="0.2">
      <c r="AF3193" s="232"/>
    </row>
    <row r="3194" spans="32:32" x14ac:dyDescent="0.2">
      <c r="AF3194" s="232"/>
    </row>
    <row r="3195" spans="32:32" x14ac:dyDescent="0.2">
      <c r="AF3195" s="232"/>
    </row>
    <row r="3196" spans="32:32" x14ac:dyDescent="0.2">
      <c r="AF3196" s="232"/>
    </row>
    <row r="3197" spans="32:32" x14ac:dyDescent="0.2">
      <c r="AF3197" s="232"/>
    </row>
    <row r="3198" spans="32:32" x14ac:dyDescent="0.2">
      <c r="AF3198" s="232"/>
    </row>
    <row r="3199" spans="32:32" x14ac:dyDescent="0.2">
      <c r="AF3199" s="232"/>
    </row>
    <row r="3200" spans="32:32" x14ac:dyDescent="0.2">
      <c r="AF3200" s="232"/>
    </row>
    <row r="3201" spans="32:32" x14ac:dyDescent="0.2">
      <c r="AF3201" s="232"/>
    </row>
    <row r="3202" spans="32:32" x14ac:dyDescent="0.2">
      <c r="AF3202" s="232"/>
    </row>
    <row r="3203" spans="32:32" x14ac:dyDescent="0.2">
      <c r="AF3203" s="232"/>
    </row>
    <row r="3204" spans="32:32" x14ac:dyDescent="0.2">
      <c r="AF3204" s="232"/>
    </row>
    <row r="3205" spans="32:32" x14ac:dyDescent="0.2">
      <c r="AF3205" s="232"/>
    </row>
    <row r="3206" spans="32:32" x14ac:dyDescent="0.2">
      <c r="AF3206" s="232"/>
    </row>
    <row r="3207" spans="32:32" x14ac:dyDescent="0.2">
      <c r="AF3207" s="232"/>
    </row>
    <row r="3208" spans="32:32" x14ac:dyDescent="0.2">
      <c r="AF3208" s="232"/>
    </row>
    <row r="3209" spans="32:32" x14ac:dyDescent="0.2">
      <c r="AF3209" s="232"/>
    </row>
    <row r="3210" spans="32:32" x14ac:dyDescent="0.2">
      <c r="AF3210" s="232"/>
    </row>
    <row r="3211" spans="32:32" x14ac:dyDescent="0.2">
      <c r="AF3211" s="232"/>
    </row>
    <row r="3212" spans="32:32" x14ac:dyDescent="0.2">
      <c r="AF3212" s="232"/>
    </row>
    <row r="3213" spans="32:32" x14ac:dyDescent="0.2">
      <c r="AF3213" s="232"/>
    </row>
    <row r="3214" spans="32:32" x14ac:dyDescent="0.2">
      <c r="AF3214" s="232"/>
    </row>
    <row r="3215" spans="32:32" x14ac:dyDescent="0.2">
      <c r="AF3215" s="232"/>
    </row>
    <row r="3216" spans="32:32" x14ac:dyDescent="0.2">
      <c r="AF3216" s="232"/>
    </row>
    <row r="3217" spans="32:32" x14ac:dyDescent="0.2">
      <c r="AF3217" s="232"/>
    </row>
    <row r="3218" spans="32:32" x14ac:dyDescent="0.2">
      <c r="AF3218" s="232"/>
    </row>
    <row r="3219" spans="32:32" x14ac:dyDescent="0.2">
      <c r="AF3219" s="232"/>
    </row>
    <row r="3220" spans="32:32" x14ac:dyDescent="0.2">
      <c r="AF3220" s="232"/>
    </row>
    <row r="3221" spans="32:32" x14ac:dyDescent="0.2">
      <c r="AF3221" s="232"/>
    </row>
    <row r="3222" spans="32:32" x14ac:dyDescent="0.2">
      <c r="AF3222" s="232"/>
    </row>
    <row r="3223" spans="32:32" x14ac:dyDescent="0.2">
      <c r="AF3223" s="232"/>
    </row>
    <row r="3224" spans="32:32" x14ac:dyDescent="0.2">
      <c r="AF3224" s="232"/>
    </row>
    <row r="3225" spans="32:32" x14ac:dyDescent="0.2">
      <c r="AF3225" s="232"/>
    </row>
    <row r="3226" spans="32:32" x14ac:dyDescent="0.2">
      <c r="AF3226" s="232"/>
    </row>
    <row r="3227" spans="32:32" x14ac:dyDescent="0.2">
      <c r="AF3227" s="232"/>
    </row>
    <row r="3228" spans="32:32" x14ac:dyDescent="0.2">
      <c r="AF3228" s="232"/>
    </row>
    <row r="3229" spans="32:32" x14ac:dyDescent="0.2">
      <c r="AF3229" s="232"/>
    </row>
    <row r="3230" spans="32:32" x14ac:dyDescent="0.2">
      <c r="AF3230" s="232"/>
    </row>
    <row r="3231" spans="32:32" x14ac:dyDescent="0.2">
      <c r="AF3231" s="232"/>
    </row>
    <row r="3232" spans="32:32" x14ac:dyDescent="0.2">
      <c r="AF3232" s="232"/>
    </row>
    <row r="3233" spans="32:32" x14ac:dyDescent="0.2">
      <c r="AF3233" s="232"/>
    </row>
    <row r="3234" spans="32:32" x14ac:dyDescent="0.2">
      <c r="AF3234" s="232"/>
    </row>
    <row r="3235" spans="32:32" x14ac:dyDescent="0.2">
      <c r="AF3235" s="232"/>
    </row>
    <row r="3236" spans="32:32" x14ac:dyDescent="0.2">
      <c r="AF3236" s="232"/>
    </row>
    <row r="3237" spans="32:32" x14ac:dyDescent="0.2">
      <c r="AF3237" s="232"/>
    </row>
    <row r="3238" spans="32:32" x14ac:dyDescent="0.2">
      <c r="AF3238" s="232"/>
    </row>
    <row r="3239" spans="32:32" x14ac:dyDescent="0.2">
      <c r="AF3239" s="232"/>
    </row>
    <row r="3240" spans="32:32" x14ac:dyDescent="0.2">
      <c r="AF3240" s="232"/>
    </row>
    <row r="3241" spans="32:32" x14ac:dyDescent="0.2">
      <c r="AF3241" s="232"/>
    </row>
    <row r="3242" spans="32:32" x14ac:dyDescent="0.2">
      <c r="AF3242" s="232"/>
    </row>
    <row r="3243" spans="32:32" x14ac:dyDescent="0.2">
      <c r="AF3243" s="232"/>
    </row>
    <row r="3244" spans="32:32" x14ac:dyDescent="0.2">
      <c r="AF3244" s="232"/>
    </row>
    <row r="3245" spans="32:32" x14ac:dyDescent="0.2">
      <c r="AF3245" s="232"/>
    </row>
    <row r="3246" spans="32:32" x14ac:dyDescent="0.2">
      <c r="AF3246" s="232"/>
    </row>
    <row r="3247" spans="32:32" x14ac:dyDescent="0.2">
      <c r="AF3247" s="232"/>
    </row>
    <row r="3248" spans="32:32" x14ac:dyDescent="0.2">
      <c r="AF3248" s="232"/>
    </row>
    <row r="3249" spans="32:32" x14ac:dyDescent="0.2">
      <c r="AF3249" s="232"/>
    </row>
    <row r="3250" spans="32:32" x14ac:dyDescent="0.2">
      <c r="AF3250" s="232"/>
    </row>
    <row r="3251" spans="32:32" x14ac:dyDescent="0.2">
      <c r="AF3251" s="232"/>
    </row>
    <row r="3252" spans="32:32" x14ac:dyDescent="0.2">
      <c r="AF3252" s="232"/>
    </row>
    <row r="3253" spans="32:32" x14ac:dyDescent="0.2">
      <c r="AF3253" s="232"/>
    </row>
    <row r="3254" spans="32:32" x14ac:dyDescent="0.2">
      <c r="AF3254" s="232"/>
    </row>
    <row r="3255" spans="32:32" x14ac:dyDescent="0.2">
      <c r="AF3255" s="232"/>
    </row>
    <row r="3256" spans="32:32" x14ac:dyDescent="0.2">
      <c r="AF3256" s="232"/>
    </row>
    <row r="3257" spans="32:32" x14ac:dyDescent="0.2">
      <c r="AF3257" s="232"/>
    </row>
    <row r="3258" spans="32:32" x14ac:dyDescent="0.2">
      <c r="AF3258" s="232"/>
    </row>
    <row r="3259" spans="32:32" x14ac:dyDescent="0.2">
      <c r="AF3259" s="232"/>
    </row>
    <row r="3260" spans="32:32" x14ac:dyDescent="0.2">
      <c r="AF3260" s="232"/>
    </row>
    <row r="3261" spans="32:32" x14ac:dyDescent="0.2">
      <c r="AF3261" s="232"/>
    </row>
    <row r="3262" spans="32:32" x14ac:dyDescent="0.2">
      <c r="AF3262" s="232"/>
    </row>
    <row r="3263" spans="32:32" x14ac:dyDescent="0.2">
      <c r="AF3263" s="232"/>
    </row>
    <row r="3264" spans="32:32" x14ac:dyDescent="0.2">
      <c r="AF3264" s="232"/>
    </row>
    <row r="3265" spans="32:32" x14ac:dyDescent="0.2">
      <c r="AF3265" s="232"/>
    </row>
    <row r="3266" spans="32:32" x14ac:dyDescent="0.2">
      <c r="AF3266" s="232"/>
    </row>
    <row r="3267" spans="32:32" x14ac:dyDescent="0.2">
      <c r="AF3267" s="232"/>
    </row>
    <row r="3268" spans="32:32" x14ac:dyDescent="0.2">
      <c r="AF3268" s="232"/>
    </row>
    <row r="3269" spans="32:32" x14ac:dyDescent="0.2">
      <c r="AF3269" s="232"/>
    </row>
    <row r="3270" spans="32:32" x14ac:dyDescent="0.2">
      <c r="AF3270" s="232"/>
    </row>
    <row r="3271" spans="32:32" x14ac:dyDescent="0.2">
      <c r="AF3271" s="232"/>
    </row>
    <row r="3272" spans="32:32" x14ac:dyDescent="0.2">
      <c r="AF3272" s="232"/>
    </row>
    <row r="3273" spans="32:32" x14ac:dyDescent="0.2">
      <c r="AF3273" s="232"/>
    </row>
    <row r="3274" spans="32:32" x14ac:dyDescent="0.2">
      <c r="AF3274" s="232"/>
    </row>
    <row r="3275" spans="32:32" x14ac:dyDescent="0.2">
      <c r="AF3275" s="232"/>
    </row>
    <row r="3276" spans="32:32" x14ac:dyDescent="0.2">
      <c r="AF3276" s="232"/>
    </row>
    <row r="3277" spans="32:32" x14ac:dyDescent="0.2">
      <c r="AF3277" s="232"/>
    </row>
    <row r="3278" spans="32:32" x14ac:dyDescent="0.2">
      <c r="AF3278" s="232"/>
    </row>
    <row r="3279" spans="32:32" x14ac:dyDescent="0.2">
      <c r="AF3279" s="232"/>
    </row>
    <row r="3280" spans="32:32" x14ac:dyDescent="0.2">
      <c r="AF3280" s="232"/>
    </row>
    <row r="3281" spans="32:32" x14ac:dyDescent="0.2">
      <c r="AF3281" s="232"/>
    </row>
    <row r="3282" spans="32:32" x14ac:dyDescent="0.2">
      <c r="AF3282" s="232"/>
    </row>
    <row r="3283" spans="32:32" x14ac:dyDescent="0.2">
      <c r="AF3283" s="232"/>
    </row>
    <row r="3284" spans="32:32" x14ac:dyDescent="0.2">
      <c r="AF3284" s="232"/>
    </row>
    <row r="3285" spans="32:32" x14ac:dyDescent="0.2">
      <c r="AF3285" s="232"/>
    </row>
    <row r="3286" spans="32:32" x14ac:dyDescent="0.2">
      <c r="AF3286" s="232"/>
    </row>
    <row r="3287" spans="32:32" x14ac:dyDescent="0.2">
      <c r="AF3287" s="232"/>
    </row>
    <row r="3288" spans="32:32" x14ac:dyDescent="0.2">
      <c r="AF3288" s="232"/>
    </row>
    <row r="3289" spans="32:32" x14ac:dyDescent="0.2">
      <c r="AF3289" s="232"/>
    </row>
    <row r="3290" spans="32:32" x14ac:dyDescent="0.2">
      <c r="AF3290" s="232"/>
    </row>
    <row r="3291" spans="32:32" x14ac:dyDescent="0.2">
      <c r="AF3291" s="232"/>
    </row>
    <row r="3292" spans="32:32" x14ac:dyDescent="0.2">
      <c r="AF3292" s="232"/>
    </row>
    <row r="3293" spans="32:32" x14ac:dyDescent="0.2">
      <c r="AF3293" s="232"/>
    </row>
    <row r="3294" spans="32:32" x14ac:dyDescent="0.2">
      <c r="AF3294" s="232"/>
    </row>
    <row r="3295" spans="32:32" x14ac:dyDescent="0.2">
      <c r="AF3295" s="232"/>
    </row>
    <row r="3296" spans="32:32" x14ac:dyDescent="0.2">
      <c r="AF3296" s="232"/>
    </row>
    <row r="3297" spans="32:32" x14ac:dyDescent="0.2">
      <c r="AF3297" s="232"/>
    </row>
    <row r="3298" spans="32:32" x14ac:dyDescent="0.2">
      <c r="AF3298" s="232"/>
    </row>
    <row r="3299" spans="32:32" x14ac:dyDescent="0.2">
      <c r="AF3299" s="232"/>
    </row>
    <row r="3300" spans="32:32" x14ac:dyDescent="0.2">
      <c r="AF3300" s="232"/>
    </row>
    <row r="3301" spans="32:32" x14ac:dyDescent="0.2">
      <c r="AF3301" s="232"/>
    </row>
    <row r="3302" spans="32:32" x14ac:dyDescent="0.2">
      <c r="AF3302" s="232"/>
    </row>
    <row r="3303" spans="32:32" x14ac:dyDescent="0.2">
      <c r="AF3303" s="232"/>
    </row>
    <row r="3304" spans="32:32" x14ac:dyDescent="0.2">
      <c r="AF3304" s="232"/>
    </row>
    <row r="3305" spans="32:32" x14ac:dyDescent="0.2">
      <c r="AF3305" s="232"/>
    </row>
    <row r="3306" spans="32:32" x14ac:dyDescent="0.2">
      <c r="AF3306" s="232"/>
    </row>
    <row r="3307" spans="32:32" x14ac:dyDescent="0.2">
      <c r="AF3307" s="232"/>
    </row>
    <row r="3308" spans="32:32" x14ac:dyDescent="0.2">
      <c r="AF3308" s="232"/>
    </row>
    <row r="3309" spans="32:32" x14ac:dyDescent="0.2">
      <c r="AF3309" s="232"/>
    </row>
    <row r="3310" spans="32:32" x14ac:dyDescent="0.2">
      <c r="AF3310" s="232"/>
    </row>
    <row r="3311" spans="32:32" x14ac:dyDescent="0.2">
      <c r="AF3311" s="232"/>
    </row>
    <row r="3312" spans="32:32" x14ac:dyDescent="0.2">
      <c r="AF3312" s="232"/>
    </row>
    <row r="3313" spans="32:32" x14ac:dyDescent="0.2">
      <c r="AF3313" s="232"/>
    </row>
    <row r="3314" spans="32:32" x14ac:dyDescent="0.2">
      <c r="AF3314" s="232"/>
    </row>
    <row r="3315" spans="32:32" x14ac:dyDescent="0.2">
      <c r="AF3315" s="232"/>
    </row>
    <row r="3316" spans="32:32" x14ac:dyDescent="0.2">
      <c r="AF3316" s="232"/>
    </row>
    <row r="3317" spans="32:32" x14ac:dyDescent="0.2">
      <c r="AF3317" s="232"/>
    </row>
    <row r="3318" spans="32:32" x14ac:dyDescent="0.2">
      <c r="AF3318" s="232"/>
    </row>
    <row r="3319" spans="32:32" x14ac:dyDescent="0.2">
      <c r="AF3319" s="232"/>
    </row>
    <row r="3320" spans="32:32" x14ac:dyDescent="0.2">
      <c r="AF3320" s="232"/>
    </row>
    <row r="3321" spans="32:32" x14ac:dyDescent="0.2">
      <c r="AF3321" s="232"/>
    </row>
    <row r="3322" spans="32:32" x14ac:dyDescent="0.2">
      <c r="AF3322" s="232"/>
    </row>
    <row r="3323" spans="32:32" x14ac:dyDescent="0.2">
      <c r="AF3323" s="232"/>
    </row>
    <row r="3324" spans="32:32" x14ac:dyDescent="0.2">
      <c r="AF3324" s="232"/>
    </row>
    <row r="3325" spans="32:32" x14ac:dyDescent="0.2">
      <c r="AF3325" s="232"/>
    </row>
    <row r="3326" spans="32:32" x14ac:dyDescent="0.2">
      <c r="AF3326" s="232"/>
    </row>
    <row r="3327" spans="32:32" x14ac:dyDescent="0.2">
      <c r="AF3327" s="232"/>
    </row>
    <row r="3328" spans="32:32" x14ac:dyDescent="0.2">
      <c r="AF3328" s="232"/>
    </row>
    <row r="3329" spans="32:32" x14ac:dyDescent="0.2">
      <c r="AF3329" s="232"/>
    </row>
    <row r="3330" spans="32:32" x14ac:dyDescent="0.2">
      <c r="AF3330" s="232"/>
    </row>
    <row r="3331" spans="32:32" x14ac:dyDescent="0.2">
      <c r="AF3331" s="232"/>
    </row>
    <row r="3332" spans="32:32" x14ac:dyDescent="0.2">
      <c r="AF3332" s="232"/>
    </row>
    <row r="3333" spans="32:32" x14ac:dyDescent="0.2">
      <c r="AF3333" s="232"/>
    </row>
    <row r="3334" spans="32:32" x14ac:dyDescent="0.2">
      <c r="AF3334" s="232"/>
    </row>
    <row r="3335" spans="32:32" x14ac:dyDescent="0.2">
      <c r="AF3335" s="232"/>
    </row>
    <row r="3336" spans="32:32" x14ac:dyDescent="0.2">
      <c r="AF3336" s="232"/>
    </row>
    <row r="3337" spans="32:32" x14ac:dyDescent="0.2">
      <c r="AF3337" s="232"/>
    </row>
    <row r="3338" spans="32:32" x14ac:dyDescent="0.2">
      <c r="AF3338" s="232"/>
    </row>
    <row r="3339" spans="32:32" x14ac:dyDescent="0.2">
      <c r="AF3339" s="232"/>
    </row>
    <row r="3340" spans="32:32" x14ac:dyDescent="0.2">
      <c r="AF3340" s="232"/>
    </row>
    <row r="3341" spans="32:32" x14ac:dyDescent="0.2">
      <c r="AF3341" s="232"/>
    </row>
    <row r="3342" spans="32:32" x14ac:dyDescent="0.2">
      <c r="AF3342" s="232"/>
    </row>
    <row r="3343" spans="32:32" x14ac:dyDescent="0.2">
      <c r="AF3343" s="232"/>
    </row>
    <row r="3344" spans="32:32" x14ac:dyDescent="0.2">
      <c r="AF3344" s="232"/>
    </row>
    <row r="3345" spans="32:32" x14ac:dyDescent="0.2">
      <c r="AF3345" s="232"/>
    </row>
    <row r="3346" spans="32:32" x14ac:dyDescent="0.2">
      <c r="AF3346" s="232"/>
    </row>
    <row r="3347" spans="32:32" x14ac:dyDescent="0.2">
      <c r="AF3347" s="232"/>
    </row>
    <row r="3348" spans="32:32" x14ac:dyDescent="0.2">
      <c r="AF3348" s="232"/>
    </row>
    <row r="3349" spans="32:32" x14ac:dyDescent="0.2">
      <c r="AF3349" s="232"/>
    </row>
    <row r="3350" spans="32:32" x14ac:dyDescent="0.2">
      <c r="AF3350" s="232"/>
    </row>
    <row r="3351" spans="32:32" x14ac:dyDescent="0.2">
      <c r="AF3351" s="232"/>
    </row>
    <row r="3352" spans="32:32" x14ac:dyDescent="0.2">
      <c r="AF3352" s="232"/>
    </row>
    <row r="3353" spans="32:32" x14ac:dyDescent="0.2">
      <c r="AF3353" s="232"/>
    </row>
    <row r="3354" spans="32:32" x14ac:dyDescent="0.2">
      <c r="AF3354" s="232"/>
    </row>
    <row r="3355" spans="32:32" x14ac:dyDescent="0.2">
      <c r="AF3355" s="232"/>
    </row>
    <row r="3356" spans="32:32" x14ac:dyDescent="0.2">
      <c r="AF3356" s="232"/>
    </row>
    <row r="3357" spans="32:32" x14ac:dyDescent="0.2">
      <c r="AF3357" s="232"/>
    </row>
    <row r="3358" spans="32:32" x14ac:dyDescent="0.2">
      <c r="AF3358" s="232"/>
    </row>
    <row r="3359" spans="32:32" x14ac:dyDescent="0.2">
      <c r="AF3359" s="232"/>
    </row>
    <row r="3360" spans="32:32" x14ac:dyDescent="0.2">
      <c r="AF3360" s="232"/>
    </row>
    <row r="3361" spans="32:32" x14ac:dyDescent="0.2">
      <c r="AF3361" s="232"/>
    </row>
    <row r="3362" spans="32:32" x14ac:dyDescent="0.2">
      <c r="AF3362" s="232"/>
    </row>
    <row r="3363" spans="32:32" x14ac:dyDescent="0.2">
      <c r="AF3363" s="232"/>
    </row>
    <row r="3364" spans="32:32" x14ac:dyDescent="0.2">
      <c r="AF3364" s="232"/>
    </row>
    <row r="3365" spans="32:32" x14ac:dyDescent="0.2">
      <c r="AF3365" s="232"/>
    </row>
    <row r="3366" spans="32:32" x14ac:dyDescent="0.2">
      <c r="AF3366" s="232"/>
    </row>
    <row r="3367" spans="32:32" x14ac:dyDescent="0.2">
      <c r="AF3367" s="232"/>
    </row>
    <row r="3368" spans="32:32" x14ac:dyDescent="0.2">
      <c r="AF3368" s="232"/>
    </row>
    <row r="3369" spans="32:32" x14ac:dyDescent="0.2">
      <c r="AF3369" s="232"/>
    </row>
    <row r="3370" spans="32:32" x14ac:dyDescent="0.2">
      <c r="AF3370" s="232"/>
    </row>
    <row r="3371" spans="32:32" x14ac:dyDescent="0.2">
      <c r="AF3371" s="232"/>
    </row>
    <row r="3372" spans="32:32" x14ac:dyDescent="0.2">
      <c r="AF3372" s="232"/>
    </row>
    <row r="3373" spans="32:32" x14ac:dyDescent="0.2">
      <c r="AF3373" s="232"/>
    </row>
    <row r="3374" spans="32:32" x14ac:dyDescent="0.2">
      <c r="AF3374" s="232"/>
    </row>
    <row r="3375" spans="32:32" x14ac:dyDescent="0.2">
      <c r="AF3375" s="232"/>
    </row>
    <row r="3376" spans="32:32" x14ac:dyDescent="0.2">
      <c r="AF3376" s="232"/>
    </row>
    <row r="3377" spans="32:32" x14ac:dyDescent="0.2">
      <c r="AF3377" s="232"/>
    </row>
    <row r="3378" spans="32:32" x14ac:dyDescent="0.2">
      <c r="AF3378" s="232"/>
    </row>
    <row r="3379" spans="32:32" x14ac:dyDescent="0.2">
      <c r="AF3379" s="232"/>
    </row>
    <row r="3380" spans="32:32" x14ac:dyDescent="0.2">
      <c r="AF3380" s="232"/>
    </row>
    <row r="3381" spans="32:32" x14ac:dyDescent="0.2">
      <c r="AF3381" s="232"/>
    </row>
    <row r="3382" spans="32:32" x14ac:dyDescent="0.2">
      <c r="AF3382" s="232"/>
    </row>
    <row r="3383" spans="32:32" x14ac:dyDescent="0.2">
      <c r="AF3383" s="232"/>
    </row>
    <row r="3384" spans="32:32" x14ac:dyDescent="0.2">
      <c r="AF3384" s="232"/>
    </row>
    <row r="3385" spans="32:32" x14ac:dyDescent="0.2">
      <c r="AF3385" s="232"/>
    </row>
    <row r="3386" spans="32:32" x14ac:dyDescent="0.2">
      <c r="AF3386" s="232"/>
    </row>
    <row r="3387" spans="32:32" x14ac:dyDescent="0.2">
      <c r="AF3387" s="232"/>
    </row>
    <row r="3388" spans="32:32" x14ac:dyDescent="0.2">
      <c r="AF3388" s="232"/>
    </row>
    <row r="3389" spans="32:32" x14ac:dyDescent="0.2">
      <c r="AF3389" s="232"/>
    </row>
    <row r="3390" spans="32:32" x14ac:dyDescent="0.2">
      <c r="AF3390" s="232"/>
    </row>
    <row r="3391" spans="32:32" x14ac:dyDescent="0.2">
      <c r="AF3391" s="232"/>
    </row>
    <row r="3392" spans="32:32" x14ac:dyDescent="0.2">
      <c r="AF3392" s="232"/>
    </row>
    <row r="3393" spans="32:32" x14ac:dyDescent="0.2">
      <c r="AF3393" s="232"/>
    </row>
    <row r="3394" spans="32:32" x14ac:dyDescent="0.2">
      <c r="AF3394" s="232"/>
    </row>
    <row r="3395" spans="32:32" x14ac:dyDescent="0.2">
      <c r="AF3395" s="232"/>
    </row>
    <row r="3396" spans="32:32" x14ac:dyDescent="0.2">
      <c r="AF3396" s="232"/>
    </row>
    <row r="3397" spans="32:32" x14ac:dyDescent="0.2">
      <c r="AF3397" s="232"/>
    </row>
    <row r="3398" spans="32:32" x14ac:dyDescent="0.2">
      <c r="AF3398" s="232"/>
    </row>
    <row r="3399" spans="32:32" x14ac:dyDescent="0.2">
      <c r="AF3399" s="232"/>
    </row>
    <row r="3400" spans="32:32" x14ac:dyDescent="0.2">
      <c r="AF3400" s="232"/>
    </row>
    <row r="3401" spans="32:32" x14ac:dyDescent="0.2">
      <c r="AF3401" s="232"/>
    </row>
    <row r="3402" spans="32:32" x14ac:dyDescent="0.2">
      <c r="AF3402" s="232"/>
    </row>
    <row r="3403" spans="32:32" x14ac:dyDescent="0.2">
      <c r="AF3403" s="232"/>
    </row>
    <row r="3404" spans="32:32" x14ac:dyDescent="0.2">
      <c r="AF3404" s="232"/>
    </row>
    <row r="3405" spans="32:32" x14ac:dyDescent="0.2">
      <c r="AF3405" s="232"/>
    </row>
    <row r="3406" spans="32:32" x14ac:dyDescent="0.2">
      <c r="AF3406" s="232"/>
    </row>
    <row r="3407" spans="32:32" x14ac:dyDescent="0.2">
      <c r="AF3407" s="232"/>
    </row>
    <row r="3408" spans="32:32" x14ac:dyDescent="0.2">
      <c r="AF3408" s="232"/>
    </row>
    <row r="3409" spans="32:32" x14ac:dyDescent="0.2">
      <c r="AF3409" s="232"/>
    </row>
    <row r="3410" spans="32:32" x14ac:dyDescent="0.2">
      <c r="AF3410" s="232"/>
    </row>
    <row r="3411" spans="32:32" x14ac:dyDescent="0.2">
      <c r="AF3411" s="232"/>
    </row>
    <row r="3412" spans="32:32" x14ac:dyDescent="0.2">
      <c r="AF3412" s="232"/>
    </row>
    <row r="3413" spans="32:32" x14ac:dyDescent="0.2">
      <c r="AF3413" s="232"/>
    </row>
    <row r="3414" spans="32:32" x14ac:dyDescent="0.2">
      <c r="AF3414" s="232"/>
    </row>
    <row r="3415" spans="32:32" x14ac:dyDescent="0.2">
      <c r="AF3415" s="232"/>
    </row>
    <row r="3416" spans="32:32" x14ac:dyDescent="0.2">
      <c r="AF3416" s="232"/>
    </row>
    <row r="3417" spans="32:32" x14ac:dyDescent="0.2">
      <c r="AF3417" s="232"/>
    </row>
    <row r="3418" spans="32:32" x14ac:dyDescent="0.2">
      <c r="AF3418" s="232"/>
    </row>
    <row r="3419" spans="32:32" x14ac:dyDescent="0.2">
      <c r="AF3419" s="232"/>
    </row>
    <row r="3420" spans="32:32" x14ac:dyDescent="0.2">
      <c r="AF3420" s="232"/>
    </row>
    <row r="3421" spans="32:32" x14ac:dyDescent="0.2">
      <c r="AF3421" s="232"/>
    </row>
    <row r="3422" spans="32:32" x14ac:dyDescent="0.2">
      <c r="AF3422" s="232"/>
    </row>
    <row r="3423" spans="32:32" x14ac:dyDescent="0.2">
      <c r="AF3423" s="232"/>
    </row>
    <row r="3424" spans="32:32" x14ac:dyDescent="0.2">
      <c r="AF3424" s="232"/>
    </row>
    <row r="3425" spans="32:32" x14ac:dyDescent="0.2">
      <c r="AF3425" s="232"/>
    </row>
    <row r="3426" spans="32:32" x14ac:dyDescent="0.2">
      <c r="AF3426" s="232"/>
    </row>
    <row r="3427" spans="32:32" x14ac:dyDescent="0.2">
      <c r="AF3427" s="232"/>
    </row>
    <row r="3428" spans="32:32" x14ac:dyDescent="0.2">
      <c r="AF3428" s="232"/>
    </row>
    <row r="3429" spans="32:32" x14ac:dyDescent="0.2">
      <c r="AF3429" s="232"/>
    </row>
    <row r="3430" spans="32:32" x14ac:dyDescent="0.2">
      <c r="AF3430" s="232"/>
    </row>
    <row r="3431" spans="32:32" x14ac:dyDescent="0.2">
      <c r="AF3431" s="232"/>
    </row>
    <row r="3432" spans="32:32" x14ac:dyDescent="0.2">
      <c r="AF3432" s="232"/>
    </row>
    <row r="3433" spans="32:32" x14ac:dyDescent="0.2">
      <c r="AF3433" s="232"/>
    </row>
    <row r="3434" spans="32:32" x14ac:dyDescent="0.2">
      <c r="AF3434" s="232"/>
    </row>
    <row r="3435" spans="32:32" x14ac:dyDescent="0.2">
      <c r="AF3435" s="232"/>
    </row>
    <row r="3436" spans="32:32" x14ac:dyDescent="0.2">
      <c r="AF3436" s="232"/>
    </row>
    <row r="3437" spans="32:32" x14ac:dyDescent="0.2">
      <c r="AF3437" s="232"/>
    </row>
    <row r="3438" spans="32:32" x14ac:dyDescent="0.2">
      <c r="AF3438" s="232"/>
    </row>
    <row r="3439" spans="32:32" x14ac:dyDescent="0.2">
      <c r="AF3439" s="232"/>
    </row>
    <row r="3440" spans="32:32" x14ac:dyDescent="0.2">
      <c r="AF3440" s="232"/>
    </row>
    <row r="3441" spans="32:32" x14ac:dyDescent="0.2">
      <c r="AF3441" s="232"/>
    </row>
    <row r="3442" spans="32:32" x14ac:dyDescent="0.2">
      <c r="AF3442" s="232"/>
    </row>
    <row r="3443" spans="32:32" x14ac:dyDescent="0.2">
      <c r="AF3443" s="232"/>
    </row>
    <row r="3444" spans="32:32" x14ac:dyDescent="0.2">
      <c r="AF3444" s="232"/>
    </row>
    <row r="3445" spans="32:32" x14ac:dyDescent="0.2">
      <c r="AF3445" s="232"/>
    </row>
    <row r="3446" spans="32:32" x14ac:dyDescent="0.2">
      <c r="AF3446" s="232"/>
    </row>
    <row r="3447" spans="32:32" x14ac:dyDescent="0.2">
      <c r="AF3447" s="232"/>
    </row>
    <row r="3448" spans="32:32" x14ac:dyDescent="0.2">
      <c r="AF3448" s="232"/>
    </row>
    <row r="3449" spans="32:32" x14ac:dyDescent="0.2">
      <c r="AF3449" s="232"/>
    </row>
    <row r="3450" spans="32:32" x14ac:dyDescent="0.2">
      <c r="AF3450" s="232"/>
    </row>
    <row r="3451" spans="32:32" x14ac:dyDescent="0.2">
      <c r="AF3451" s="232"/>
    </row>
    <row r="3452" spans="32:32" x14ac:dyDescent="0.2">
      <c r="AF3452" s="232"/>
    </row>
    <row r="3453" spans="32:32" x14ac:dyDescent="0.2">
      <c r="AF3453" s="232"/>
    </row>
    <row r="3454" spans="32:32" x14ac:dyDescent="0.2">
      <c r="AF3454" s="232"/>
    </row>
    <row r="3455" spans="32:32" x14ac:dyDescent="0.2">
      <c r="AF3455" s="232"/>
    </row>
    <row r="3456" spans="32:32" x14ac:dyDescent="0.2">
      <c r="AF3456" s="232"/>
    </row>
    <row r="3457" spans="32:32" x14ac:dyDescent="0.2">
      <c r="AF3457" s="232"/>
    </row>
    <row r="3458" spans="32:32" x14ac:dyDescent="0.2">
      <c r="AF3458" s="232"/>
    </row>
    <row r="3459" spans="32:32" x14ac:dyDescent="0.2">
      <c r="AF3459" s="232"/>
    </row>
    <row r="3460" spans="32:32" x14ac:dyDescent="0.2">
      <c r="AF3460" s="232"/>
    </row>
    <row r="3461" spans="32:32" x14ac:dyDescent="0.2">
      <c r="AF3461" s="232"/>
    </row>
    <row r="3462" spans="32:32" x14ac:dyDescent="0.2">
      <c r="AF3462" s="232"/>
    </row>
    <row r="3463" spans="32:32" x14ac:dyDescent="0.2">
      <c r="AF3463" s="232"/>
    </row>
    <row r="3464" spans="32:32" x14ac:dyDescent="0.2">
      <c r="AF3464" s="232"/>
    </row>
    <row r="3465" spans="32:32" x14ac:dyDescent="0.2">
      <c r="AF3465" s="232"/>
    </row>
    <row r="3466" spans="32:32" x14ac:dyDescent="0.2">
      <c r="AF3466" s="232"/>
    </row>
    <row r="3467" spans="32:32" x14ac:dyDescent="0.2">
      <c r="AF3467" s="232"/>
    </row>
    <row r="3468" spans="32:32" x14ac:dyDescent="0.2">
      <c r="AF3468" s="232"/>
    </row>
    <row r="3469" spans="32:32" x14ac:dyDescent="0.2">
      <c r="AF3469" s="232"/>
    </row>
    <row r="3470" spans="32:32" x14ac:dyDescent="0.2">
      <c r="AF3470" s="232"/>
    </row>
    <row r="3471" spans="32:32" x14ac:dyDescent="0.2">
      <c r="AF3471" s="232"/>
    </row>
    <row r="3472" spans="32:32" x14ac:dyDescent="0.2">
      <c r="AF3472" s="232"/>
    </row>
    <row r="3473" spans="32:32" x14ac:dyDescent="0.2">
      <c r="AF3473" s="232"/>
    </row>
    <row r="3474" spans="32:32" x14ac:dyDescent="0.2">
      <c r="AF3474" s="232"/>
    </row>
    <row r="3475" spans="32:32" x14ac:dyDescent="0.2">
      <c r="AF3475" s="232"/>
    </row>
    <row r="3476" spans="32:32" x14ac:dyDescent="0.2">
      <c r="AF3476" s="232"/>
    </row>
    <row r="3477" spans="32:32" x14ac:dyDescent="0.2">
      <c r="AF3477" s="232"/>
    </row>
    <row r="3478" spans="32:32" x14ac:dyDescent="0.2">
      <c r="AF3478" s="232"/>
    </row>
    <row r="3479" spans="32:32" x14ac:dyDescent="0.2">
      <c r="AF3479" s="232"/>
    </row>
    <row r="3480" spans="32:32" x14ac:dyDescent="0.2">
      <c r="AF3480" s="232"/>
    </row>
    <row r="3481" spans="32:32" x14ac:dyDescent="0.2">
      <c r="AF3481" s="232"/>
    </row>
    <row r="3482" spans="32:32" x14ac:dyDescent="0.2">
      <c r="AF3482" s="232"/>
    </row>
    <row r="3483" spans="32:32" x14ac:dyDescent="0.2">
      <c r="AF3483" s="232"/>
    </row>
    <row r="3484" spans="32:32" x14ac:dyDescent="0.2">
      <c r="AF3484" s="232"/>
    </row>
    <row r="3485" spans="32:32" x14ac:dyDescent="0.2">
      <c r="AF3485" s="232"/>
    </row>
    <row r="3486" spans="32:32" x14ac:dyDescent="0.2">
      <c r="AF3486" s="232"/>
    </row>
    <row r="3487" spans="32:32" x14ac:dyDescent="0.2">
      <c r="AF3487" s="232"/>
    </row>
    <row r="3488" spans="32:32" x14ac:dyDescent="0.2">
      <c r="AF3488" s="232"/>
    </row>
    <row r="3489" spans="32:32" x14ac:dyDescent="0.2">
      <c r="AF3489" s="232"/>
    </row>
    <row r="3490" spans="32:32" x14ac:dyDescent="0.2">
      <c r="AF3490" s="232"/>
    </row>
    <row r="3491" spans="32:32" x14ac:dyDescent="0.2">
      <c r="AF3491" s="232"/>
    </row>
    <row r="3492" spans="32:32" x14ac:dyDescent="0.2">
      <c r="AF3492" s="232"/>
    </row>
    <row r="3493" spans="32:32" x14ac:dyDescent="0.2">
      <c r="AF3493" s="232"/>
    </row>
    <row r="3494" spans="32:32" x14ac:dyDescent="0.2">
      <c r="AF3494" s="232"/>
    </row>
    <row r="3495" spans="32:32" x14ac:dyDescent="0.2">
      <c r="AF3495" s="232"/>
    </row>
    <row r="3496" spans="32:32" x14ac:dyDescent="0.2">
      <c r="AF3496" s="232"/>
    </row>
    <row r="3497" spans="32:32" x14ac:dyDescent="0.2">
      <c r="AF3497" s="232"/>
    </row>
    <row r="3498" spans="32:32" x14ac:dyDescent="0.2">
      <c r="AF3498" s="232"/>
    </row>
    <row r="3499" spans="32:32" x14ac:dyDescent="0.2">
      <c r="AF3499" s="232"/>
    </row>
    <row r="3500" spans="32:32" x14ac:dyDescent="0.2">
      <c r="AF3500" s="232"/>
    </row>
    <row r="3501" spans="32:32" x14ac:dyDescent="0.2">
      <c r="AF3501" s="232"/>
    </row>
    <row r="3502" spans="32:32" x14ac:dyDescent="0.2">
      <c r="AF3502" s="232"/>
    </row>
    <row r="3503" spans="32:32" x14ac:dyDescent="0.2">
      <c r="AF3503" s="232"/>
    </row>
    <row r="3504" spans="32:32" x14ac:dyDescent="0.2">
      <c r="AF3504" s="232"/>
    </row>
    <row r="3505" spans="32:32" x14ac:dyDescent="0.2">
      <c r="AF3505" s="232"/>
    </row>
    <row r="3506" spans="32:32" x14ac:dyDescent="0.2">
      <c r="AF3506" s="232"/>
    </row>
    <row r="3507" spans="32:32" x14ac:dyDescent="0.2">
      <c r="AF3507" s="232"/>
    </row>
    <row r="3508" spans="32:32" x14ac:dyDescent="0.2">
      <c r="AF3508" s="232"/>
    </row>
    <row r="3509" spans="32:32" x14ac:dyDescent="0.2">
      <c r="AF3509" s="232"/>
    </row>
    <row r="3510" spans="32:32" x14ac:dyDescent="0.2">
      <c r="AF3510" s="232"/>
    </row>
    <row r="3511" spans="32:32" x14ac:dyDescent="0.2">
      <c r="AF3511" s="232"/>
    </row>
    <row r="3512" spans="32:32" x14ac:dyDescent="0.2">
      <c r="AF3512" s="232"/>
    </row>
    <row r="3513" spans="32:32" x14ac:dyDescent="0.2">
      <c r="AF3513" s="232"/>
    </row>
    <row r="3514" spans="32:32" x14ac:dyDescent="0.2">
      <c r="AF3514" s="232"/>
    </row>
    <row r="3515" spans="32:32" x14ac:dyDescent="0.2">
      <c r="AF3515" s="232"/>
    </row>
    <row r="3516" spans="32:32" x14ac:dyDescent="0.2">
      <c r="AF3516" s="232"/>
    </row>
    <row r="3517" spans="32:32" x14ac:dyDescent="0.2">
      <c r="AF3517" s="232"/>
    </row>
    <row r="3518" spans="32:32" x14ac:dyDescent="0.2">
      <c r="AF3518" s="232"/>
    </row>
    <row r="3519" spans="32:32" x14ac:dyDescent="0.2">
      <c r="AF3519" s="232"/>
    </row>
    <row r="3520" spans="32:32" x14ac:dyDescent="0.2">
      <c r="AF3520" s="232"/>
    </row>
    <row r="3521" spans="32:32" x14ac:dyDescent="0.2">
      <c r="AF3521" s="232"/>
    </row>
    <row r="3522" spans="32:32" x14ac:dyDescent="0.2">
      <c r="AF3522" s="232"/>
    </row>
    <row r="3523" spans="32:32" x14ac:dyDescent="0.2">
      <c r="AF3523" s="232"/>
    </row>
    <row r="3524" spans="32:32" x14ac:dyDescent="0.2">
      <c r="AF3524" s="232"/>
    </row>
    <row r="3525" spans="32:32" x14ac:dyDescent="0.2">
      <c r="AF3525" s="232"/>
    </row>
    <row r="3526" spans="32:32" x14ac:dyDescent="0.2">
      <c r="AF3526" s="232"/>
    </row>
    <row r="3527" spans="32:32" x14ac:dyDescent="0.2">
      <c r="AF3527" s="232"/>
    </row>
    <row r="3528" spans="32:32" x14ac:dyDescent="0.2">
      <c r="AF3528" s="232"/>
    </row>
    <row r="3529" spans="32:32" x14ac:dyDescent="0.2">
      <c r="AF3529" s="232"/>
    </row>
    <row r="3530" spans="32:32" x14ac:dyDescent="0.2">
      <c r="AF3530" s="232"/>
    </row>
    <row r="3531" spans="32:32" x14ac:dyDescent="0.2">
      <c r="AF3531" s="232"/>
    </row>
    <row r="3532" spans="32:32" x14ac:dyDescent="0.2">
      <c r="AF3532" s="232"/>
    </row>
    <row r="3533" spans="32:32" x14ac:dyDescent="0.2">
      <c r="AF3533" s="232"/>
    </row>
    <row r="3534" spans="32:32" x14ac:dyDescent="0.2">
      <c r="AF3534" s="232"/>
    </row>
    <row r="3535" spans="32:32" x14ac:dyDescent="0.2">
      <c r="AF3535" s="232"/>
    </row>
    <row r="3536" spans="32:32" x14ac:dyDescent="0.2">
      <c r="AF3536" s="232"/>
    </row>
    <row r="3537" spans="32:32" x14ac:dyDescent="0.2">
      <c r="AF3537" s="232"/>
    </row>
    <row r="3538" spans="32:32" x14ac:dyDescent="0.2">
      <c r="AF3538" s="232"/>
    </row>
    <row r="3539" spans="32:32" x14ac:dyDescent="0.2">
      <c r="AF3539" s="232"/>
    </row>
    <row r="3540" spans="32:32" x14ac:dyDescent="0.2">
      <c r="AF3540" s="232"/>
    </row>
    <row r="3541" spans="32:32" x14ac:dyDescent="0.2">
      <c r="AF3541" s="232"/>
    </row>
    <row r="3542" spans="32:32" x14ac:dyDescent="0.2">
      <c r="AF3542" s="232"/>
    </row>
    <row r="3543" spans="32:32" x14ac:dyDescent="0.2">
      <c r="AF3543" s="232"/>
    </row>
    <row r="3544" spans="32:32" x14ac:dyDescent="0.2">
      <c r="AF3544" s="232"/>
    </row>
    <row r="3545" spans="32:32" x14ac:dyDescent="0.2">
      <c r="AF3545" s="232"/>
    </row>
    <row r="3546" spans="32:32" x14ac:dyDescent="0.2">
      <c r="AF3546" s="232"/>
    </row>
    <row r="3547" spans="32:32" x14ac:dyDescent="0.2">
      <c r="AF3547" s="232"/>
    </row>
    <row r="3548" spans="32:32" x14ac:dyDescent="0.2">
      <c r="AF3548" s="232"/>
    </row>
    <row r="3549" spans="32:32" x14ac:dyDescent="0.2">
      <c r="AF3549" s="232"/>
    </row>
    <row r="3550" spans="32:32" x14ac:dyDescent="0.2">
      <c r="AF3550" s="232"/>
    </row>
    <row r="3551" spans="32:32" x14ac:dyDescent="0.2">
      <c r="AF3551" s="232"/>
    </row>
    <row r="3552" spans="32:32" x14ac:dyDescent="0.2">
      <c r="AF3552" s="232"/>
    </row>
    <row r="3553" spans="32:32" x14ac:dyDescent="0.2">
      <c r="AF3553" s="232"/>
    </row>
    <row r="3554" spans="32:32" x14ac:dyDescent="0.2">
      <c r="AF3554" s="232"/>
    </row>
    <row r="3555" spans="32:32" x14ac:dyDescent="0.2">
      <c r="AF3555" s="232"/>
    </row>
    <row r="3556" spans="32:32" x14ac:dyDescent="0.2">
      <c r="AF3556" s="232"/>
    </row>
    <row r="3557" spans="32:32" x14ac:dyDescent="0.2">
      <c r="AF3557" s="232"/>
    </row>
    <row r="3558" spans="32:32" x14ac:dyDescent="0.2">
      <c r="AF3558" s="232"/>
    </row>
    <row r="3559" spans="32:32" x14ac:dyDescent="0.2">
      <c r="AF3559" s="232"/>
    </row>
    <row r="3560" spans="32:32" x14ac:dyDescent="0.2">
      <c r="AF3560" s="232"/>
    </row>
    <row r="3561" spans="32:32" x14ac:dyDescent="0.2">
      <c r="AF3561" s="232"/>
    </row>
    <row r="3562" spans="32:32" x14ac:dyDescent="0.2">
      <c r="AF3562" s="232"/>
    </row>
    <row r="3563" spans="32:32" x14ac:dyDescent="0.2">
      <c r="AF3563" s="232"/>
    </row>
    <row r="3564" spans="32:32" x14ac:dyDescent="0.2">
      <c r="AF3564" s="232"/>
    </row>
    <row r="3565" spans="32:32" x14ac:dyDescent="0.2">
      <c r="AF3565" s="232"/>
    </row>
    <row r="3566" spans="32:32" x14ac:dyDescent="0.2">
      <c r="AF3566" s="232"/>
    </row>
    <row r="3567" spans="32:32" x14ac:dyDescent="0.2">
      <c r="AF3567" s="232"/>
    </row>
    <row r="3568" spans="32:32" x14ac:dyDescent="0.2">
      <c r="AF3568" s="232"/>
    </row>
    <row r="3569" spans="32:32" x14ac:dyDescent="0.2">
      <c r="AF3569" s="232"/>
    </row>
    <row r="3570" spans="32:32" x14ac:dyDescent="0.2">
      <c r="AF3570" s="232"/>
    </row>
    <row r="3571" spans="32:32" x14ac:dyDescent="0.2">
      <c r="AF3571" s="232"/>
    </row>
    <row r="3572" spans="32:32" x14ac:dyDescent="0.2">
      <c r="AF3572" s="232"/>
    </row>
    <row r="3573" spans="32:32" x14ac:dyDescent="0.2">
      <c r="AF3573" s="232"/>
    </row>
    <row r="3574" spans="32:32" x14ac:dyDescent="0.2">
      <c r="AF3574" s="232"/>
    </row>
    <row r="3575" spans="32:32" x14ac:dyDescent="0.2">
      <c r="AF3575" s="232"/>
    </row>
    <row r="3576" spans="32:32" x14ac:dyDescent="0.2">
      <c r="AF3576" s="232"/>
    </row>
    <row r="3577" spans="32:32" x14ac:dyDescent="0.2">
      <c r="AF3577" s="232"/>
    </row>
    <row r="3578" spans="32:32" x14ac:dyDescent="0.2">
      <c r="AF3578" s="232"/>
    </row>
    <row r="3579" spans="32:32" x14ac:dyDescent="0.2">
      <c r="AF3579" s="232"/>
    </row>
    <row r="3580" spans="32:32" x14ac:dyDescent="0.2">
      <c r="AF3580" s="232"/>
    </row>
    <row r="3581" spans="32:32" x14ac:dyDescent="0.2">
      <c r="AF3581" s="232"/>
    </row>
    <row r="3582" spans="32:32" x14ac:dyDescent="0.2">
      <c r="AF3582" s="232"/>
    </row>
    <row r="3583" spans="32:32" x14ac:dyDescent="0.2">
      <c r="AF3583" s="232"/>
    </row>
    <row r="3584" spans="32:32" x14ac:dyDescent="0.2">
      <c r="AF3584" s="232"/>
    </row>
    <row r="3585" spans="32:32" x14ac:dyDescent="0.2">
      <c r="AF3585" s="232"/>
    </row>
    <row r="3586" spans="32:32" x14ac:dyDescent="0.2">
      <c r="AF3586" s="232"/>
    </row>
    <row r="3587" spans="32:32" x14ac:dyDescent="0.2">
      <c r="AF3587" s="232"/>
    </row>
    <row r="3588" spans="32:32" x14ac:dyDescent="0.2">
      <c r="AF3588" s="232"/>
    </row>
    <row r="3589" spans="32:32" x14ac:dyDescent="0.2">
      <c r="AF3589" s="232"/>
    </row>
    <row r="3590" spans="32:32" x14ac:dyDescent="0.2">
      <c r="AF3590" s="232"/>
    </row>
    <row r="3591" spans="32:32" x14ac:dyDescent="0.2">
      <c r="AF3591" s="232"/>
    </row>
    <row r="3592" spans="32:32" x14ac:dyDescent="0.2">
      <c r="AF3592" s="232"/>
    </row>
    <row r="3593" spans="32:32" x14ac:dyDescent="0.2">
      <c r="AF3593" s="232"/>
    </row>
    <row r="3594" spans="32:32" x14ac:dyDescent="0.2">
      <c r="AF3594" s="232"/>
    </row>
    <row r="3595" spans="32:32" x14ac:dyDescent="0.2">
      <c r="AF3595" s="232"/>
    </row>
    <row r="3596" spans="32:32" x14ac:dyDescent="0.2">
      <c r="AF3596" s="232"/>
    </row>
    <row r="3597" spans="32:32" x14ac:dyDescent="0.2">
      <c r="AF3597" s="232"/>
    </row>
    <row r="3598" spans="32:32" x14ac:dyDescent="0.2">
      <c r="AF3598" s="232"/>
    </row>
    <row r="3599" spans="32:32" x14ac:dyDescent="0.2">
      <c r="AF3599" s="232"/>
    </row>
    <row r="3600" spans="32:32" x14ac:dyDescent="0.2">
      <c r="AF3600" s="232"/>
    </row>
    <row r="3601" spans="32:32" x14ac:dyDescent="0.2">
      <c r="AF3601" s="232"/>
    </row>
    <row r="3602" spans="32:32" x14ac:dyDescent="0.2">
      <c r="AF3602" s="232"/>
    </row>
    <row r="3603" spans="32:32" x14ac:dyDescent="0.2">
      <c r="AF3603" s="232"/>
    </row>
    <row r="3604" spans="32:32" x14ac:dyDescent="0.2">
      <c r="AF3604" s="232"/>
    </row>
    <row r="3605" spans="32:32" x14ac:dyDescent="0.2">
      <c r="AF3605" s="232"/>
    </row>
    <row r="3606" spans="32:32" x14ac:dyDescent="0.2">
      <c r="AF3606" s="232"/>
    </row>
    <row r="3607" spans="32:32" x14ac:dyDescent="0.2">
      <c r="AF3607" s="232"/>
    </row>
    <row r="3608" spans="32:32" x14ac:dyDescent="0.2">
      <c r="AF3608" s="232"/>
    </row>
    <row r="3609" spans="32:32" x14ac:dyDescent="0.2">
      <c r="AF3609" s="232"/>
    </row>
    <row r="3610" spans="32:32" x14ac:dyDescent="0.2">
      <c r="AF3610" s="232"/>
    </row>
    <row r="3611" spans="32:32" x14ac:dyDescent="0.2">
      <c r="AF3611" s="232"/>
    </row>
    <row r="3612" spans="32:32" x14ac:dyDescent="0.2">
      <c r="AF3612" s="232"/>
    </row>
    <row r="3613" spans="32:32" x14ac:dyDescent="0.2">
      <c r="AF3613" s="232"/>
    </row>
    <row r="3614" spans="32:32" x14ac:dyDescent="0.2">
      <c r="AF3614" s="232"/>
    </row>
    <row r="3615" spans="32:32" x14ac:dyDescent="0.2">
      <c r="AF3615" s="232"/>
    </row>
    <row r="3616" spans="32:32" x14ac:dyDescent="0.2">
      <c r="AF3616" s="232"/>
    </row>
    <row r="3617" spans="32:32" x14ac:dyDescent="0.2">
      <c r="AF3617" s="232"/>
    </row>
    <row r="3618" spans="32:32" x14ac:dyDescent="0.2">
      <c r="AF3618" s="232"/>
    </row>
    <row r="3619" spans="32:32" x14ac:dyDescent="0.2">
      <c r="AF3619" s="232"/>
    </row>
    <row r="3620" spans="32:32" x14ac:dyDescent="0.2">
      <c r="AF3620" s="232"/>
    </row>
    <row r="3621" spans="32:32" x14ac:dyDescent="0.2">
      <c r="AF3621" s="232"/>
    </row>
    <row r="3622" spans="32:32" x14ac:dyDescent="0.2">
      <c r="AF3622" s="232"/>
    </row>
    <row r="3623" spans="32:32" x14ac:dyDescent="0.2">
      <c r="AF3623" s="232"/>
    </row>
    <row r="3624" spans="32:32" x14ac:dyDescent="0.2">
      <c r="AF3624" s="232"/>
    </row>
    <row r="3625" spans="32:32" x14ac:dyDescent="0.2">
      <c r="AF3625" s="232"/>
    </row>
    <row r="3626" spans="32:32" x14ac:dyDescent="0.2">
      <c r="AF3626" s="232"/>
    </row>
    <row r="3627" spans="32:32" x14ac:dyDescent="0.2">
      <c r="AF3627" s="232"/>
    </row>
    <row r="3628" spans="32:32" x14ac:dyDescent="0.2">
      <c r="AF3628" s="232"/>
    </row>
    <row r="3629" spans="32:32" x14ac:dyDescent="0.2">
      <c r="AF3629" s="232"/>
    </row>
    <row r="3630" spans="32:32" x14ac:dyDescent="0.2">
      <c r="AF3630" s="232"/>
    </row>
    <row r="3631" spans="32:32" x14ac:dyDescent="0.2">
      <c r="AF3631" s="232"/>
    </row>
    <row r="3632" spans="32:32" x14ac:dyDescent="0.2">
      <c r="AF3632" s="232"/>
    </row>
    <row r="3633" spans="32:32" x14ac:dyDescent="0.2">
      <c r="AF3633" s="232"/>
    </row>
    <row r="3634" spans="32:32" x14ac:dyDescent="0.2">
      <c r="AF3634" s="232"/>
    </row>
    <row r="3635" spans="32:32" x14ac:dyDescent="0.2">
      <c r="AF3635" s="232"/>
    </row>
    <row r="3636" spans="32:32" x14ac:dyDescent="0.2">
      <c r="AF3636" s="232"/>
    </row>
    <row r="3637" spans="32:32" x14ac:dyDescent="0.2">
      <c r="AF3637" s="232"/>
    </row>
    <row r="3638" spans="32:32" x14ac:dyDescent="0.2">
      <c r="AF3638" s="232"/>
    </row>
    <row r="3639" spans="32:32" x14ac:dyDescent="0.2">
      <c r="AF3639" s="232"/>
    </row>
    <row r="3640" spans="32:32" x14ac:dyDescent="0.2">
      <c r="AF3640" s="232"/>
    </row>
    <row r="3641" spans="32:32" x14ac:dyDescent="0.2">
      <c r="AF3641" s="232"/>
    </row>
    <row r="3642" spans="32:32" x14ac:dyDescent="0.2">
      <c r="AF3642" s="232"/>
    </row>
    <row r="3643" spans="32:32" x14ac:dyDescent="0.2">
      <c r="AF3643" s="232"/>
    </row>
    <row r="3644" spans="32:32" x14ac:dyDescent="0.2">
      <c r="AF3644" s="232"/>
    </row>
    <row r="3645" spans="32:32" x14ac:dyDescent="0.2">
      <c r="AF3645" s="232"/>
    </row>
    <row r="3646" spans="32:32" x14ac:dyDescent="0.2">
      <c r="AF3646" s="232"/>
    </row>
    <row r="3647" spans="32:32" x14ac:dyDescent="0.2">
      <c r="AF3647" s="232"/>
    </row>
    <row r="3648" spans="32:32" x14ac:dyDescent="0.2">
      <c r="AF3648" s="232"/>
    </row>
    <row r="3649" spans="32:32" x14ac:dyDescent="0.2">
      <c r="AF3649" s="232"/>
    </row>
    <row r="3650" spans="32:32" x14ac:dyDescent="0.2">
      <c r="AF3650" s="232"/>
    </row>
    <row r="3651" spans="32:32" x14ac:dyDescent="0.2">
      <c r="AF3651" s="232"/>
    </row>
    <row r="3652" spans="32:32" x14ac:dyDescent="0.2">
      <c r="AF3652" s="232"/>
    </row>
    <row r="3653" spans="32:32" x14ac:dyDescent="0.2">
      <c r="AF3653" s="232"/>
    </row>
    <row r="3654" spans="32:32" x14ac:dyDescent="0.2">
      <c r="AF3654" s="232"/>
    </row>
    <row r="3655" spans="32:32" x14ac:dyDescent="0.2">
      <c r="AF3655" s="232"/>
    </row>
    <row r="3656" spans="32:32" x14ac:dyDescent="0.2">
      <c r="AF3656" s="232"/>
    </row>
    <row r="3657" spans="32:32" x14ac:dyDescent="0.2">
      <c r="AF3657" s="232"/>
    </row>
    <row r="3658" spans="32:32" x14ac:dyDescent="0.2">
      <c r="AF3658" s="232"/>
    </row>
    <row r="3659" spans="32:32" x14ac:dyDescent="0.2">
      <c r="AF3659" s="232"/>
    </row>
    <row r="3660" spans="32:32" x14ac:dyDescent="0.2">
      <c r="AF3660" s="232"/>
    </row>
    <row r="3661" spans="32:32" x14ac:dyDescent="0.2">
      <c r="AF3661" s="232"/>
    </row>
    <row r="3662" spans="32:32" x14ac:dyDescent="0.2">
      <c r="AF3662" s="232"/>
    </row>
    <row r="3663" spans="32:32" x14ac:dyDescent="0.2">
      <c r="AF3663" s="232"/>
    </row>
    <row r="3664" spans="32:32" x14ac:dyDescent="0.2">
      <c r="AF3664" s="232"/>
    </row>
    <row r="3665" spans="32:32" x14ac:dyDescent="0.2">
      <c r="AF3665" s="232"/>
    </row>
    <row r="3666" spans="32:32" x14ac:dyDescent="0.2">
      <c r="AF3666" s="232"/>
    </row>
    <row r="3667" spans="32:32" x14ac:dyDescent="0.2">
      <c r="AF3667" s="232"/>
    </row>
    <row r="3668" spans="32:32" x14ac:dyDescent="0.2">
      <c r="AF3668" s="232"/>
    </row>
    <row r="3669" spans="32:32" x14ac:dyDescent="0.2">
      <c r="AF3669" s="232"/>
    </row>
    <row r="3670" spans="32:32" x14ac:dyDescent="0.2">
      <c r="AF3670" s="232"/>
    </row>
    <row r="3671" spans="32:32" x14ac:dyDescent="0.2">
      <c r="AF3671" s="232"/>
    </row>
    <row r="3672" spans="32:32" x14ac:dyDescent="0.2">
      <c r="AF3672" s="232"/>
    </row>
    <row r="3673" spans="32:32" x14ac:dyDescent="0.2">
      <c r="AF3673" s="232"/>
    </row>
    <row r="3674" spans="32:32" x14ac:dyDescent="0.2">
      <c r="AF3674" s="232"/>
    </row>
    <row r="3675" spans="32:32" x14ac:dyDescent="0.2">
      <c r="AF3675" s="232"/>
    </row>
    <row r="3676" spans="32:32" x14ac:dyDescent="0.2">
      <c r="AF3676" s="232"/>
    </row>
    <row r="3677" spans="32:32" x14ac:dyDescent="0.2">
      <c r="AF3677" s="232"/>
    </row>
    <row r="3678" spans="32:32" x14ac:dyDescent="0.2">
      <c r="AF3678" s="232"/>
    </row>
    <row r="3679" spans="32:32" x14ac:dyDescent="0.2">
      <c r="AF3679" s="232"/>
    </row>
    <row r="3680" spans="32:32" x14ac:dyDescent="0.2">
      <c r="AF3680" s="232"/>
    </row>
    <row r="3681" spans="32:32" x14ac:dyDescent="0.2">
      <c r="AF3681" s="232"/>
    </row>
    <row r="3682" spans="32:32" x14ac:dyDescent="0.2">
      <c r="AF3682" s="232"/>
    </row>
    <row r="3683" spans="32:32" x14ac:dyDescent="0.2">
      <c r="AF3683" s="232"/>
    </row>
    <row r="3684" spans="32:32" x14ac:dyDescent="0.2">
      <c r="AF3684" s="232"/>
    </row>
    <row r="3685" spans="32:32" x14ac:dyDescent="0.2">
      <c r="AF3685" s="232"/>
    </row>
    <row r="3686" spans="32:32" x14ac:dyDescent="0.2">
      <c r="AF3686" s="232"/>
    </row>
    <row r="3687" spans="32:32" x14ac:dyDescent="0.2">
      <c r="AF3687" s="232"/>
    </row>
    <row r="3688" spans="32:32" x14ac:dyDescent="0.2">
      <c r="AF3688" s="232"/>
    </row>
    <row r="3689" spans="32:32" x14ac:dyDescent="0.2">
      <c r="AF3689" s="232"/>
    </row>
    <row r="3690" spans="32:32" x14ac:dyDescent="0.2">
      <c r="AF3690" s="232"/>
    </row>
    <row r="3691" spans="32:32" x14ac:dyDescent="0.2">
      <c r="AF3691" s="232"/>
    </row>
    <row r="3692" spans="32:32" x14ac:dyDescent="0.2">
      <c r="AF3692" s="232"/>
    </row>
    <row r="3693" spans="32:32" x14ac:dyDescent="0.2">
      <c r="AF3693" s="232"/>
    </row>
    <row r="3694" spans="32:32" x14ac:dyDescent="0.2">
      <c r="AF3694" s="232"/>
    </row>
    <row r="3695" spans="32:32" x14ac:dyDescent="0.2">
      <c r="AF3695" s="232"/>
    </row>
    <row r="3696" spans="32:32" x14ac:dyDescent="0.2">
      <c r="AF3696" s="232"/>
    </row>
    <row r="3697" spans="32:32" x14ac:dyDescent="0.2">
      <c r="AF3697" s="232"/>
    </row>
    <row r="3698" spans="32:32" x14ac:dyDescent="0.2">
      <c r="AF3698" s="232"/>
    </row>
    <row r="3699" spans="32:32" x14ac:dyDescent="0.2">
      <c r="AF3699" s="232"/>
    </row>
    <row r="3700" spans="32:32" x14ac:dyDescent="0.2">
      <c r="AF3700" s="232"/>
    </row>
    <row r="3701" spans="32:32" x14ac:dyDescent="0.2">
      <c r="AF3701" s="232"/>
    </row>
    <row r="3702" spans="32:32" x14ac:dyDescent="0.2">
      <c r="AF3702" s="232"/>
    </row>
    <row r="3703" spans="32:32" x14ac:dyDescent="0.2">
      <c r="AF3703" s="232"/>
    </row>
    <row r="3704" spans="32:32" x14ac:dyDescent="0.2">
      <c r="AF3704" s="232"/>
    </row>
    <row r="3705" spans="32:32" x14ac:dyDescent="0.2">
      <c r="AF3705" s="232"/>
    </row>
    <row r="3706" spans="32:32" x14ac:dyDescent="0.2">
      <c r="AF3706" s="232"/>
    </row>
    <row r="3707" spans="32:32" x14ac:dyDescent="0.2">
      <c r="AF3707" s="232"/>
    </row>
    <row r="3708" spans="32:32" x14ac:dyDescent="0.2">
      <c r="AF3708" s="232"/>
    </row>
    <row r="3709" spans="32:32" x14ac:dyDescent="0.2">
      <c r="AF3709" s="232"/>
    </row>
    <row r="3710" spans="32:32" x14ac:dyDescent="0.2">
      <c r="AF3710" s="232"/>
    </row>
    <row r="3711" spans="32:32" x14ac:dyDescent="0.2">
      <c r="AF3711" s="232"/>
    </row>
    <row r="3712" spans="32:32" x14ac:dyDescent="0.2">
      <c r="AF3712" s="232"/>
    </row>
    <row r="3713" spans="32:32" x14ac:dyDescent="0.2">
      <c r="AF3713" s="232"/>
    </row>
    <row r="3714" spans="32:32" x14ac:dyDescent="0.2">
      <c r="AF3714" s="232"/>
    </row>
    <row r="3715" spans="32:32" x14ac:dyDescent="0.2">
      <c r="AF3715" s="232"/>
    </row>
    <row r="3716" spans="32:32" x14ac:dyDescent="0.2">
      <c r="AF3716" s="232"/>
    </row>
    <row r="3717" spans="32:32" x14ac:dyDescent="0.2">
      <c r="AF3717" s="232"/>
    </row>
    <row r="3718" spans="32:32" x14ac:dyDescent="0.2">
      <c r="AF3718" s="232"/>
    </row>
    <row r="3719" spans="32:32" x14ac:dyDescent="0.2">
      <c r="AF3719" s="232"/>
    </row>
    <row r="3720" spans="32:32" x14ac:dyDescent="0.2">
      <c r="AF3720" s="232"/>
    </row>
    <row r="3721" spans="32:32" x14ac:dyDescent="0.2">
      <c r="AF3721" s="232"/>
    </row>
    <row r="3722" spans="32:32" x14ac:dyDescent="0.2">
      <c r="AF3722" s="232"/>
    </row>
    <row r="3723" spans="32:32" x14ac:dyDescent="0.2">
      <c r="AF3723" s="232"/>
    </row>
    <row r="3724" spans="32:32" x14ac:dyDescent="0.2">
      <c r="AF3724" s="232"/>
    </row>
    <row r="3725" spans="32:32" x14ac:dyDescent="0.2">
      <c r="AF3725" s="232"/>
    </row>
    <row r="3726" spans="32:32" x14ac:dyDescent="0.2">
      <c r="AF3726" s="232"/>
    </row>
    <row r="3727" spans="32:32" x14ac:dyDescent="0.2">
      <c r="AF3727" s="232"/>
    </row>
    <row r="3728" spans="32:32" x14ac:dyDescent="0.2">
      <c r="AF3728" s="232"/>
    </row>
    <row r="3729" spans="32:32" x14ac:dyDescent="0.2">
      <c r="AF3729" s="232"/>
    </row>
    <row r="3730" spans="32:32" x14ac:dyDescent="0.2">
      <c r="AF3730" s="232"/>
    </row>
    <row r="3731" spans="32:32" x14ac:dyDescent="0.2">
      <c r="AF3731" s="232"/>
    </row>
    <row r="3732" spans="32:32" x14ac:dyDescent="0.2">
      <c r="AF3732" s="232"/>
    </row>
    <row r="3733" spans="32:32" x14ac:dyDescent="0.2">
      <c r="AF3733" s="232"/>
    </row>
    <row r="3734" spans="32:32" x14ac:dyDescent="0.2">
      <c r="AF3734" s="232"/>
    </row>
    <row r="3735" spans="32:32" x14ac:dyDescent="0.2">
      <c r="AF3735" s="232"/>
    </row>
    <row r="3736" spans="32:32" x14ac:dyDescent="0.2">
      <c r="AF3736" s="232"/>
    </row>
    <row r="3737" spans="32:32" x14ac:dyDescent="0.2">
      <c r="AF3737" s="232"/>
    </row>
    <row r="3738" spans="32:32" x14ac:dyDescent="0.2">
      <c r="AF3738" s="232"/>
    </row>
    <row r="3739" spans="32:32" x14ac:dyDescent="0.2">
      <c r="AF3739" s="232"/>
    </row>
    <row r="3740" spans="32:32" x14ac:dyDescent="0.2">
      <c r="AF3740" s="232"/>
    </row>
    <row r="3741" spans="32:32" x14ac:dyDescent="0.2">
      <c r="AF3741" s="232"/>
    </row>
    <row r="3742" spans="32:32" x14ac:dyDescent="0.2">
      <c r="AF3742" s="232"/>
    </row>
    <row r="3743" spans="32:32" x14ac:dyDescent="0.2">
      <c r="AF3743" s="232"/>
    </row>
    <row r="3744" spans="32:32" x14ac:dyDescent="0.2">
      <c r="AF3744" s="232"/>
    </row>
    <row r="3745" spans="32:32" x14ac:dyDescent="0.2">
      <c r="AF3745" s="232"/>
    </row>
    <row r="3746" spans="32:32" x14ac:dyDescent="0.2">
      <c r="AF3746" s="232"/>
    </row>
    <row r="3747" spans="32:32" x14ac:dyDescent="0.2">
      <c r="AF3747" s="232"/>
    </row>
    <row r="3748" spans="32:32" x14ac:dyDescent="0.2">
      <c r="AF3748" s="232"/>
    </row>
    <row r="3749" spans="32:32" x14ac:dyDescent="0.2">
      <c r="AF3749" s="232"/>
    </row>
    <row r="3750" spans="32:32" x14ac:dyDescent="0.2">
      <c r="AF3750" s="232"/>
    </row>
    <row r="3751" spans="32:32" x14ac:dyDescent="0.2">
      <c r="AF3751" s="232"/>
    </row>
    <row r="3752" spans="32:32" x14ac:dyDescent="0.2">
      <c r="AF3752" s="232"/>
    </row>
    <row r="3753" spans="32:32" x14ac:dyDescent="0.2">
      <c r="AF3753" s="232"/>
    </row>
    <row r="3754" spans="32:32" x14ac:dyDescent="0.2">
      <c r="AF3754" s="232"/>
    </row>
    <row r="3755" spans="32:32" x14ac:dyDescent="0.2">
      <c r="AF3755" s="232"/>
    </row>
    <row r="3756" spans="32:32" x14ac:dyDescent="0.2">
      <c r="AF3756" s="232"/>
    </row>
    <row r="3757" spans="32:32" x14ac:dyDescent="0.2">
      <c r="AF3757" s="232"/>
    </row>
    <row r="3758" spans="32:32" x14ac:dyDescent="0.2">
      <c r="AF3758" s="232"/>
    </row>
    <row r="3759" spans="32:32" x14ac:dyDescent="0.2">
      <c r="AF3759" s="232"/>
    </row>
    <row r="3760" spans="32:32" x14ac:dyDescent="0.2">
      <c r="AF3760" s="232"/>
    </row>
    <row r="3761" spans="32:32" x14ac:dyDescent="0.2">
      <c r="AF3761" s="232"/>
    </row>
    <row r="3762" spans="32:32" x14ac:dyDescent="0.2">
      <c r="AF3762" s="232"/>
    </row>
    <row r="3763" spans="32:32" x14ac:dyDescent="0.2">
      <c r="AF3763" s="232"/>
    </row>
    <row r="3764" spans="32:32" x14ac:dyDescent="0.2">
      <c r="AF3764" s="232"/>
    </row>
    <row r="3765" spans="32:32" x14ac:dyDescent="0.2">
      <c r="AF3765" s="232"/>
    </row>
    <row r="3766" spans="32:32" x14ac:dyDescent="0.2">
      <c r="AF3766" s="232"/>
    </row>
    <row r="3767" spans="32:32" x14ac:dyDescent="0.2">
      <c r="AF3767" s="232"/>
    </row>
    <row r="3768" spans="32:32" x14ac:dyDescent="0.2">
      <c r="AF3768" s="232"/>
    </row>
    <row r="3769" spans="32:32" x14ac:dyDescent="0.2">
      <c r="AF3769" s="232"/>
    </row>
    <row r="3770" spans="32:32" x14ac:dyDescent="0.2">
      <c r="AF3770" s="232"/>
    </row>
    <row r="3771" spans="32:32" x14ac:dyDescent="0.2">
      <c r="AF3771" s="232"/>
    </row>
    <row r="3772" spans="32:32" x14ac:dyDescent="0.2">
      <c r="AF3772" s="232"/>
    </row>
    <row r="3773" spans="32:32" x14ac:dyDescent="0.2">
      <c r="AF3773" s="232"/>
    </row>
    <row r="3774" spans="32:32" x14ac:dyDescent="0.2">
      <c r="AF3774" s="232"/>
    </row>
    <row r="3775" spans="32:32" x14ac:dyDescent="0.2">
      <c r="AF3775" s="232"/>
    </row>
    <row r="3776" spans="32:32" x14ac:dyDescent="0.2">
      <c r="AF3776" s="232"/>
    </row>
    <row r="3777" spans="32:32" x14ac:dyDescent="0.2">
      <c r="AF3777" s="232"/>
    </row>
    <row r="3778" spans="32:32" x14ac:dyDescent="0.2">
      <c r="AF3778" s="232"/>
    </row>
    <row r="3779" spans="32:32" x14ac:dyDescent="0.2">
      <c r="AF3779" s="232"/>
    </row>
    <row r="3780" spans="32:32" x14ac:dyDescent="0.2">
      <c r="AF3780" s="232"/>
    </row>
    <row r="3781" spans="32:32" x14ac:dyDescent="0.2">
      <c r="AF3781" s="232"/>
    </row>
    <row r="3782" spans="32:32" x14ac:dyDescent="0.2">
      <c r="AF3782" s="232"/>
    </row>
    <row r="3783" spans="32:32" x14ac:dyDescent="0.2">
      <c r="AF3783" s="232"/>
    </row>
    <row r="3784" spans="32:32" x14ac:dyDescent="0.2">
      <c r="AF3784" s="232"/>
    </row>
    <row r="3785" spans="32:32" x14ac:dyDescent="0.2">
      <c r="AF3785" s="232"/>
    </row>
    <row r="3786" spans="32:32" x14ac:dyDescent="0.2">
      <c r="AF3786" s="232"/>
    </row>
    <row r="3787" spans="32:32" x14ac:dyDescent="0.2">
      <c r="AF3787" s="232"/>
    </row>
    <row r="3788" spans="32:32" x14ac:dyDescent="0.2">
      <c r="AF3788" s="232"/>
    </row>
    <row r="3789" spans="32:32" x14ac:dyDescent="0.2">
      <c r="AF3789" s="232"/>
    </row>
    <row r="3790" spans="32:32" x14ac:dyDescent="0.2">
      <c r="AF3790" s="232"/>
    </row>
    <row r="3791" spans="32:32" x14ac:dyDescent="0.2">
      <c r="AF3791" s="232"/>
    </row>
    <row r="3792" spans="32:32" x14ac:dyDescent="0.2">
      <c r="AF3792" s="232"/>
    </row>
    <row r="3793" spans="32:32" x14ac:dyDescent="0.2">
      <c r="AF3793" s="232"/>
    </row>
    <row r="3794" spans="32:32" x14ac:dyDescent="0.2">
      <c r="AF3794" s="232"/>
    </row>
    <row r="3795" spans="32:32" x14ac:dyDescent="0.2">
      <c r="AF3795" s="232"/>
    </row>
    <row r="3796" spans="32:32" x14ac:dyDescent="0.2">
      <c r="AF3796" s="232"/>
    </row>
    <row r="3797" spans="32:32" x14ac:dyDescent="0.2">
      <c r="AF3797" s="232"/>
    </row>
    <row r="3798" spans="32:32" x14ac:dyDescent="0.2">
      <c r="AF3798" s="232"/>
    </row>
    <row r="3799" spans="32:32" x14ac:dyDescent="0.2">
      <c r="AF3799" s="232"/>
    </row>
    <row r="3800" spans="32:32" x14ac:dyDescent="0.2">
      <c r="AF3800" s="232"/>
    </row>
    <row r="3801" spans="32:32" x14ac:dyDescent="0.2">
      <c r="AF3801" s="232"/>
    </row>
    <row r="3802" spans="32:32" x14ac:dyDescent="0.2">
      <c r="AF3802" s="232"/>
    </row>
    <row r="3803" spans="32:32" x14ac:dyDescent="0.2">
      <c r="AF3803" s="232"/>
    </row>
    <row r="3804" spans="32:32" x14ac:dyDescent="0.2">
      <c r="AF3804" s="232"/>
    </row>
    <row r="3805" spans="32:32" x14ac:dyDescent="0.2">
      <c r="AF3805" s="232"/>
    </row>
    <row r="3806" spans="32:32" x14ac:dyDescent="0.2">
      <c r="AF3806" s="232"/>
    </row>
    <row r="3807" spans="32:32" x14ac:dyDescent="0.2">
      <c r="AF3807" s="232"/>
    </row>
    <row r="3808" spans="32:32" x14ac:dyDescent="0.2">
      <c r="AF3808" s="232"/>
    </row>
    <row r="3809" spans="32:32" x14ac:dyDescent="0.2">
      <c r="AF3809" s="232"/>
    </row>
    <row r="3810" spans="32:32" x14ac:dyDescent="0.2">
      <c r="AF3810" s="232"/>
    </row>
    <row r="3811" spans="32:32" x14ac:dyDescent="0.2">
      <c r="AF3811" s="232"/>
    </row>
    <row r="3812" spans="32:32" x14ac:dyDescent="0.2">
      <c r="AF3812" s="232"/>
    </row>
    <row r="3813" spans="32:32" x14ac:dyDescent="0.2">
      <c r="AF3813" s="232"/>
    </row>
    <row r="3814" spans="32:32" x14ac:dyDescent="0.2">
      <c r="AF3814" s="232"/>
    </row>
    <row r="3815" spans="32:32" x14ac:dyDescent="0.2">
      <c r="AF3815" s="232"/>
    </row>
    <row r="3816" spans="32:32" x14ac:dyDescent="0.2">
      <c r="AF3816" s="232"/>
    </row>
    <row r="3817" spans="32:32" x14ac:dyDescent="0.2">
      <c r="AF3817" s="232"/>
    </row>
    <row r="3818" spans="32:32" x14ac:dyDescent="0.2">
      <c r="AF3818" s="232"/>
    </row>
    <row r="3819" spans="32:32" x14ac:dyDescent="0.2">
      <c r="AF3819" s="232"/>
    </row>
    <row r="3820" spans="32:32" x14ac:dyDescent="0.2">
      <c r="AF3820" s="232"/>
    </row>
    <row r="3821" spans="32:32" x14ac:dyDescent="0.2">
      <c r="AF3821" s="232"/>
    </row>
    <row r="3822" spans="32:32" x14ac:dyDescent="0.2">
      <c r="AF3822" s="232"/>
    </row>
    <row r="3823" spans="32:32" x14ac:dyDescent="0.2">
      <c r="AF3823" s="232"/>
    </row>
    <row r="3824" spans="32:32" x14ac:dyDescent="0.2">
      <c r="AF3824" s="232"/>
    </row>
    <row r="3825" spans="32:32" x14ac:dyDescent="0.2">
      <c r="AF3825" s="232"/>
    </row>
    <row r="3826" spans="32:32" x14ac:dyDescent="0.2">
      <c r="AF3826" s="232"/>
    </row>
    <row r="3827" spans="32:32" x14ac:dyDescent="0.2">
      <c r="AF3827" s="232"/>
    </row>
    <row r="3828" spans="32:32" x14ac:dyDescent="0.2">
      <c r="AF3828" s="232"/>
    </row>
    <row r="3829" spans="32:32" x14ac:dyDescent="0.2">
      <c r="AF3829" s="232"/>
    </row>
    <row r="3830" spans="32:32" x14ac:dyDescent="0.2">
      <c r="AF3830" s="232"/>
    </row>
    <row r="3831" spans="32:32" x14ac:dyDescent="0.2">
      <c r="AF3831" s="232"/>
    </row>
    <row r="3832" spans="32:32" x14ac:dyDescent="0.2">
      <c r="AF3832" s="232"/>
    </row>
    <row r="3833" spans="32:32" x14ac:dyDescent="0.2">
      <c r="AF3833" s="232"/>
    </row>
    <row r="3834" spans="32:32" x14ac:dyDescent="0.2">
      <c r="AF3834" s="232"/>
    </row>
    <row r="3835" spans="32:32" x14ac:dyDescent="0.2">
      <c r="AF3835" s="232"/>
    </row>
    <row r="3836" spans="32:32" x14ac:dyDescent="0.2">
      <c r="AF3836" s="232"/>
    </row>
    <row r="3837" spans="32:32" x14ac:dyDescent="0.2">
      <c r="AF3837" s="232"/>
    </row>
    <row r="3838" spans="32:32" x14ac:dyDescent="0.2">
      <c r="AF3838" s="232"/>
    </row>
    <row r="3839" spans="32:32" x14ac:dyDescent="0.2">
      <c r="AF3839" s="232"/>
    </row>
    <row r="3840" spans="32:32" x14ac:dyDescent="0.2">
      <c r="AF3840" s="232"/>
    </row>
    <row r="3841" spans="32:32" x14ac:dyDescent="0.2">
      <c r="AF3841" s="232"/>
    </row>
    <row r="3842" spans="32:32" x14ac:dyDescent="0.2">
      <c r="AF3842" s="232"/>
    </row>
    <row r="3843" spans="32:32" x14ac:dyDescent="0.2">
      <c r="AF3843" s="232"/>
    </row>
    <row r="3844" spans="32:32" x14ac:dyDescent="0.2">
      <c r="AF3844" s="232"/>
    </row>
    <row r="3845" spans="32:32" x14ac:dyDescent="0.2">
      <c r="AF3845" s="232"/>
    </row>
    <row r="3846" spans="32:32" x14ac:dyDescent="0.2">
      <c r="AF3846" s="232"/>
    </row>
    <row r="3847" spans="32:32" x14ac:dyDescent="0.2">
      <c r="AF3847" s="232"/>
    </row>
    <row r="3848" spans="32:32" x14ac:dyDescent="0.2">
      <c r="AF3848" s="232"/>
    </row>
    <row r="3849" spans="32:32" x14ac:dyDescent="0.2">
      <c r="AF3849" s="232"/>
    </row>
    <row r="3850" spans="32:32" x14ac:dyDescent="0.2">
      <c r="AF3850" s="232"/>
    </row>
    <row r="3851" spans="32:32" x14ac:dyDescent="0.2">
      <c r="AF3851" s="232"/>
    </row>
    <row r="3852" spans="32:32" x14ac:dyDescent="0.2">
      <c r="AF3852" s="232"/>
    </row>
    <row r="3853" spans="32:32" x14ac:dyDescent="0.2">
      <c r="AF3853" s="232"/>
    </row>
    <row r="3854" spans="32:32" x14ac:dyDescent="0.2">
      <c r="AF3854" s="232"/>
    </row>
    <row r="3855" spans="32:32" x14ac:dyDescent="0.2">
      <c r="AF3855" s="232"/>
    </row>
    <row r="3856" spans="32:32" x14ac:dyDescent="0.2">
      <c r="AF3856" s="232"/>
    </row>
    <row r="3857" spans="32:32" x14ac:dyDescent="0.2">
      <c r="AF3857" s="232"/>
    </row>
    <row r="3858" spans="32:32" x14ac:dyDescent="0.2">
      <c r="AF3858" s="232"/>
    </row>
    <row r="3859" spans="32:32" x14ac:dyDescent="0.2">
      <c r="AF3859" s="232"/>
    </row>
    <row r="3860" spans="32:32" x14ac:dyDescent="0.2">
      <c r="AF3860" s="232"/>
    </row>
    <row r="3861" spans="32:32" x14ac:dyDescent="0.2">
      <c r="AF3861" s="232"/>
    </row>
    <row r="3862" spans="32:32" x14ac:dyDescent="0.2">
      <c r="AF3862" s="232"/>
    </row>
    <row r="3863" spans="32:32" x14ac:dyDescent="0.2">
      <c r="AF3863" s="232"/>
    </row>
    <row r="3864" spans="32:32" x14ac:dyDescent="0.2">
      <c r="AF3864" s="232"/>
    </row>
    <row r="3865" spans="32:32" x14ac:dyDescent="0.2">
      <c r="AF3865" s="232"/>
    </row>
    <row r="3866" spans="32:32" x14ac:dyDescent="0.2">
      <c r="AF3866" s="232"/>
    </row>
    <row r="3867" spans="32:32" x14ac:dyDescent="0.2">
      <c r="AF3867" s="232"/>
    </row>
    <row r="3868" spans="32:32" x14ac:dyDescent="0.2">
      <c r="AF3868" s="232"/>
    </row>
    <row r="3869" spans="32:32" x14ac:dyDescent="0.2">
      <c r="AF3869" s="232"/>
    </row>
    <row r="3870" spans="32:32" x14ac:dyDescent="0.2">
      <c r="AF3870" s="232"/>
    </row>
    <row r="3871" spans="32:32" x14ac:dyDescent="0.2">
      <c r="AF3871" s="232"/>
    </row>
    <row r="3872" spans="32:32" x14ac:dyDescent="0.2">
      <c r="AF3872" s="232"/>
    </row>
    <row r="3873" spans="32:32" x14ac:dyDescent="0.2">
      <c r="AF3873" s="232"/>
    </row>
    <row r="3874" spans="32:32" x14ac:dyDescent="0.2">
      <c r="AF3874" s="232"/>
    </row>
    <row r="3875" spans="32:32" x14ac:dyDescent="0.2">
      <c r="AF3875" s="232"/>
    </row>
    <row r="3876" spans="32:32" x14ac:dyDescent="0.2">
      <c r="AF3876" s="232"/>
    </row>
    <row r="3877" spans="32:32" x14ac:dyDescent="0.2">
      <c r="AF3877" s="232"/>
    </row>
    <row r="3878" spans="32:32" x14ac:dyDescent="0.2">
      <c r="AF3878" s="232"/>
    </row>
    <row r="3879" spans="32:32" x14ac:dyDescent="0.2">
      <c r="AF3879" s="232"/>
    </row>
    <row r="3880" spans="32:32" x14ac:dyDescent="0.2">
      <c r="AF3880" s="232"/>
    </row>
    <row r="3881" spans="32:32" x14ac:dyDescent="0.2">
      <c r="AF3881" s="232"/>
    </row>
    <row r="3882" spans="32:32" x14ac:dyDescent="0.2">
      <c r="AF3882" s="232"/>
    </row>
    <row r="3883" spans="32:32" x14ac:dyDescent="0.2">
      <c r="AF3883" s="232"/>
    </row>
    <row r="3884" spans="32:32" x14ac:dyDescent="0.2">
      <c r="AF3884" s="232"/>
    </row>
    <row r="3885" spans="32:32" x14ac:dyDescent="0.2">
      <c r="AF3885" s="232"/>
    </row>
    <row r="3886" spans="32:32" x14ac:dyDescent="0.2">
      <c r="AF3886" s="232"/>
    </row>
    <row r="3887" spans="32:32" x14ac:dyDescent="0.2">
      <c r="AF3887" s="232"/>
    </row>
    <row r="3888" spans="32:32" x14ac:dyDescent="0.2">
      <c r="AF3888" s="232"/>
    </row>
    <row r="3889" spans="32:32" x14ac:dyDescent="0.2">
      <c r="AF3889" s="232"/>
    </row>
    <row r="3890" spans="32:32" x14ac:dyDescent="0.2">
      <c r="AF3890" s="232"/>
    </row>
    <row r="3891" spans="32:32" x14ac:dyDescent="0.2">
      <c r="AF3891" s="232"/>
    </row>
    <row r="3892" spans="32:32" x14ac:dyDescent="0.2">
      <c r="AF3892" s="232"/>
    </row>
    <row r="3893" spans="32:32" x14ac:dyDescent="0.2">
      <c r="AF3893" s="232"/>
    </row>
    <row r="3894" spans="32:32" x14ac:dyDescent="0.2">
      <c r="AF3894" s="232"/>
    </row>
    <row r="3895" spans="32:32" x14ac:dyDescent="0.2">
      <c r="AF3895" s="232"/>
    </row>
    <row r="3896" spans="32:32" x14ac:dyDescent="0.2">
      <c r="AF3896" s="232"/>
    </row>
    <row r="3897" spans="32:32" x14ac:dyDescent="0.2">
      <c r="AF3897" s="232"/>
    </row>
    <row r="3898" spans="32:32" x14ac:dyDescent="0.2">
      <c r="AF3898" s="232"/>
    </row>
    <row r="3899" spans="32:32" x14ac:dyDescent="0.2">
      <c r="AF3899" s="232"/>
    </row>
    <row r="3900" spans="32:32" x14ac:dyDescent="0.2">
      <c r="AF3900" s="232"/>
    </row>
    <row r="3901" spans="32:32" x14ac:dyDescent="0.2">
      <c r="AF3901" s="232"/>
    </row>
    <row r="3902" spans="32:32" x14ac:dyDescent="0.2">
      <c r="AF3902" s="232"/>
    </row>
    <row r="3903" spans="32:32" x14ac:dyDescent="0.2">
      <c r="AF3903" s="232"/>
    </row>
    <row r="3904" spans="32:32" x14ac:dyDescent="0.2">
      <c r="AF3904" s="232"/>
    </row>
    <row r="3905" spans="32:32" x14ac:dyDescent="0.2">
      <c r="AF3905" s="232"/>
    </row>
    <row r="3906" spans="32:32" x14ac:dyDescent="0.2">
      <c r="AF3906" s="232"/>
    </row>
    <row r="3907" spans="32:32" x14ac:dyDescent="0.2">
      <c r="AF3907" s="232"/>
    </row>
    <row r="3908" spans="32:32" x14ac:dyDescent="0.2">
      <c r="AF3908" s="232"/>
    </row>
    <row r="3909" spans="32:32" x14ac:dyDescent="0.2">
      <c r="AF3909" s="232"/>
    </row>
    <row r="3910" spans="32:32" x14ac:dyDescent="0.2">
      <c r="AF3910" s="232"/>
    </row>
    <row r="3911" spans="32:32" x14ac:dyDescent="0.2">
      <c r="AF3911" s="232"/>
    </row>
    <row r="3912" spans="32:32" x14ac:dyDescent="0.2">
      <c r="AF3912" s="232"/>
    </row>
    <row r="3913" spans="32:32" x14ac:dyDescent="0.2">
      <c r="AF3913" s="232"/>
    </row>
    <row r="3914" spans="32:32" x14ac:dyDescent="0.2">
      <c r="AF3914" s="232"/>
    </row>
    <row r="3915" spans="32:32" x14ac:dyDescent="0.2">
      <c r="AF3915" s="232"/>
    </row>
    <row r="3916" spans="32:32" x14ac:dyDescent="0.2">
      <c r="AF3916" s="232"/>
    </row>
    <row r="3917" spans="32:32" x14ac:dyDescent="0.2">
      <c r="AF3917" s="232"/>
    </row>
  </sheetData>
  <sheetProtection algorithmName="SHA-512" hashValue="Nqx54oilO4NshrWgt6Iid/EfRXC24GiSAJJYpjNh/we8JY93eXq0JZ/xsHbI8wvgs+RU2uypqD+Ogu8dRuOv4Q==" saltValue="yxRdlU1s/9PhMRBHGdw4cw==" spinCount="100000" sheet="1" selectLockedCells="1" pivotTables="0"/>
  <mergeCells count="113">
    <mergeCell ref="E48:I48"/>
    <mergeCell ref="K48:N48"/>
    <mergeCell ref="P48:S48"/>
    <mergeCell ref="Y48:AA48"/>
    <mergeCell ref="U48:W48"/>
    <mergeCell ref="E47:I47"/>
    <mergeCell ref="K47:N47"/>
    <mergeCell ref="P47:S47"/>
    <mergeCell ref="Y47:AA47"/>
    <mergeCell ref="U47:W47"/>
    <mergeCell ref="E50:I50"/>
    <mergeCell ref="K50:N50"/>
    <mergeCell ref="P50:S50"/>
    <mergeCell ref="Y50:AA50"/>
    <mergeCell ref="U50:W50"/>
    <mergeCell ref="E49:I49"/>
    <mergeCell ref="K49:N49"/>
    <mergeCell ref="P49:S49"/>
    <mergeCell ref="Y49:AA49"/>
    <mergeCell ref="U49:W49"/>
    <mergeCell ref="K46:N46"/>
    <mergeCell ref="G43:J43"/>
    <mergeCell ref="Q43:S43"/>
    <mergeCell ref="W43:Y43"/>
    <mergeCell ref="AD43:AE43"/>
    <mergeCell ref="A40:AE40"/>
    <mergeCell ref="H41:AE41"/>
    <mergeCell ref="G42:J42"/>
    <mergeCell ref="Q42:S42"/>
    <mergeCell ref="W42:Y42"/>
    <mergeCell ref="AD42:AE42"/>
    <mergeCell ref="P46:S46"/>
    <mergeCell ref="Y46:AA46"/>
    <mergeCell ref="U46:W46"/>
    <mergeCell ref="G44:J44"/>
    <mergeCell ref="Q44:S44"/>
    <mergeCell ref="W44:Y44"/>
    <mergeCell ref="AD44:AE44"/>
    <mergeCell ref="K45:N45"/>
    <mergeCell ref="P45:S45"/>
    <mergeCell ref="U45:W45"/>
    <mergeCell ref="Y45:AA45"/>
    <mergeCell ref="E46:I46"/>
    <mergeCell ref="Y37:AB37"/>
    <mergeCell ref="AD37:AE37"/>
    <mergeCell ref="O38:AC38"/>
    <mergeCell ref="AD38:AE38"/>
    <mergeCell ref="V39:AB39"/>
    <mergeCell ref="AD39:AE39"/>
    <mergeCell ref="A35:J35"/>
    <mergeCell ref="U35:AC35"/>
    <mergeCell ref="AD35:AE35"/>
    <mergeCell ref="A36:J36"/>
    <mergeCell ref="U36:AC36"/>
    <mergeCell ref="AD36:AE36"/>
    <mergeCell ref="A39:J39"/>
    <mergeCell ref="A34:J34"/>
    <mergeCell ref="U34:AC34"/>
    <mergeCell ref="AD34:AE34"/>
    <mergeCell ref="L31:M31"/>
    <mergeCell ref="O31:Q31"/>
    <mergeCell ref="R31:T31"/>
    <mergeCell ref="AD31:AE31"/>
    <mergeCell ref="A32:J32"/>
    <mergeCell ref="U32:AC32"/>
    <mergeCell ref="AD32:AE32"/>
    <mergeCell ref="R30:S30"/>
    <mergeCell ref="V30:W30"/>
    <mergeCell ref="P25:S25"/>
    <mergeCell ref="V25:X25"/>
    <mergeCell ref="K29:W29"/>
    <mergeCell ref="H30:Q30"/>
    <mergeCell ref="A31:J31"/>
    <mergeCell ref="A33:J33"/>
    <mergeCell ref="U33:AC33"/>
    <mergeCell ref="Z25:AB25"/>
    <mergeCell ref="AC25:AE26"/>
    <mergeCell ref="A27:AE28"/>
    <mergeCell ref="AD33:AE33"/>
    <mergeCell ref="A24:U24"/>
    <mergeCell ref="X24:AB24"/>
    <mergeCell ref="AC24:AE24"/>
    <mergeCell ref="A21:AE21"/>
    <mergeCell ref="L23:T23"/>
    <mergeCell ref="X23:AA23"/>
    <mergeCell ref="A23:K23"/>
    <mergeCell ref="A16:D16"/>
    <mergeCell ref="T19:V19"/>
    <mergeCell ref="A17:N17"/>
    <mergeCell ref="A22:H22"/>
    <mergeCell ref="I22:T22"/>
    <mergeCell ref="U15:AE15"/>
    <mergeCell ref="H5:Z5"/>
    <mergeCell ref="H6:AE6"/>
    <mergeCell ref="H7:M7"/>
    <mergeCell ref="R7:AE7"/>
    <mergeCell ref="H9:AE9"/>
    <mergeCell ref="AA5:AE5"/>
    <mergeCell ref="A1:AE1"/>
    <mergeCell ref="A15:N15"/>
    <mergeCell ref="A4:Z4"/>
    <mergeCell ref="E14:O14"/>
    <mergeCell ref="A2:AE2"/>
    <mergeCell ref="H12:N12"/>
    <mergeCell ref="AD12:AE12"/>
    <mergeCell ref="H13:N13"/>
    <mergeCell ref="U13:X13"/>
    <mergeCell ref="H10:K10"/>
    <mergeCell ref="P10:S10"/>
    <mergeCell ref="AD10:AE10"/>
    <mergeCell ref="H11:S11"/>
    <mergeCell ref="W11:Y11"/>
    <mergeCell ref="AD11:AE11"/>
  </mergeCells>
  <conditionalFormatting sqref="X23:Z23">
    <cfRule type="cellIs" dxfId="7" priority="8" stopIfTrue="1" operator="equal">
      <formula>" "</formula>
    </cfRule>
  </conditionalFormatting>
  <conditionalFormatting sqref="L23:T23">
    <cfRule type="cellIs" dxfId="6" priority="9" stopIfTrue="1" operator="equal">
      <formula>" "</formula>
    </cfRule>
  </conditionalFormatting>
  <conditionalFormatting sqref="I18:J18">
    <cfRule type="cellIs" dxfId="5" priority="12" stopIfTrue="1" operator="equal">
      <formula>"Nein"</formula>
    </cfRule>
  </conditionalFormatting>
  <conditionalFormatting sqref="AB4:AD4">
    <cfRule type="cellIs" dxfId="4" priority="13" operator="greaterThan">
      <formula>42954</formula>
    </cfRule>
  </conditionalFormatting>
  <conditionalFormatting sqref="T19:V19">
    <cfRule type="cellIs" dxfId="3" priority="14" stopIfTrue="1" operator="equal">
      <formula>"ja"</formula>
    </cfRule>
  </conditionalFormatting>
  <conditionalFormatting sqref="K18:AE18">
    <cfRule type="cellIs" dxfId="2" priority="15" stopIfTrue="1" operator="equal">
      <formula>""</formula>
    </cfRule>
  </conditionalFormatting>
  <conditionalFormatting sqref="AD10:AE10">
    <cfRule type="cellIs" dxfId="1" priority="19" stopIfTrue="1" operator="between">
      <formula>11</formula>
      <formula>1</formula>
    </cfRule>
    <cfRule type="cellIs" dxfId="0" priority="20" stopIfTrue="1" operator="equal">
      <formula>0</formula>
    </cfRule>
  </conditionalFormatting>
  <dataValidations count="3">
    <dataValidation type="list" allowBlank="1" showInputMessage="1" showErrorMessage="1" sqref="AG23">
      <formula1>fehl.kofi</formula1>
    </dataValidation>
    <dataValidation type="list" allowBlank="1" showInputMessage="1" showErrorMessage="1" sqref="AH23:AH24">
      <formula1>"fehl.kofi"</formula1>
    </dataValidation>
    <dataValidation type="list" allowBlank="1" showInputMessage="1" showErrorMessage="1" sqref="I22">
      <formula1>$AK$16:$AK$19</formula1>
    </dataValidation>
  </dataValidations>
  <pageMargins left="0.51181102362204722" right="0.51181102362204722" top="0.51181102362204722" bottom="0.51181102362204722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5" r:id="rId4" name="Check Box 5">
              <controlPr defaultSize="0" autoFill="0" autoLine="0" autoPict="0">
                <anchor moveWithCells="1">
                  <from>
                    <xdr:col>4</xdr:col>
                    <xdr:colOff>77638</xdr:colOff>
                    <xdr:row>14</xdr:row>
                    <xdr:rowOff>129396</xdr:rowOff>
                  </from>
                  <to>
                    <xdr:col>6</xdr:col>
                    <xdr:colOff>17253</xdr:colOff>
                    <xdr:row>16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5" name="Check Box 6">
              <controlPr defaultSize="0" autoFill="0" autoLine="0" autoPict="0">
                <anchor moveWithCells="1">
                  <from>
                    <xdr:col>7</xdr:col>
                    <xdr:colOff>34506</xdr:colOff>
                    <xdr:row>14</xdr:row>
                    <xdr:rowOff>129396</xdr:rowOff>
                  </from>
                  <to>
                    <xdr:col>9</xdr:col>
                    <xdr:colOff>8626</xdr:colOff>
                    <xdr:row>16</xdr:row>
                    <xdr:rowOff>60385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6" name="Check Box 7">
              <controlPr defaultSize="0" autoFill="0" autoLine="0" autoPict="0">
                <anchor moveWithCells="1">
                  <from>
                    <xdr:col>11</xdr:col>
                    <xdr:colOff>60385</xdr:colOff>
                    <xdr:row>31</xdr:row>
                    <xdr:rowOff>8626</xdr:rowOff>
                  </from>
                  <to>
                    <xdr:col>12</xdr:col>
                    <xdr:colOff>146649</xdr:colOff>
                    <xdr:row>31</xdr:row>
                    <xdr:rowOff>284672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7" name="Check Box 8">
              <controlPr defaultSize="0" autoFill="0" autoLine="0" autoPict="0">
                <anchor moveWithCells="1">
                  <from>
                    <xdr:col>14</xdr:col>
                    <xdr:colOff>181155</xdr:colOff>
                    <xdr:row>31</xdr:row>
                    <xdr:rowOff>8626</xdr:rowOff>
                  </from>
                  <to>
                    <xdr:col>16</xdr:col>
                    <xdr:colOff>51758</xdr:colOff>
                    <xdr:row>31</xdr:row>
                    <xdr:rowOff>284672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8" name="Check Box 9">
              <controlPr defaultSize="0" autoFill="0" autoLine="0" autoPict="0">
                <anchor moveWithCells="1">
                  <from>
                    <xdr:col>17</xdr:col>
                    <xdr:colOff>146649</xdr:colOff>
                    <xdr:row>31</xdr:row>
                    <xdr:rowOff>8626</xdr:rowOff>
                  </from>
                  <to>
                    <xdr:col>19</xdr:col>
                    <xdr:colOff>0</xdr:colOff>
                    <xdr:row>31</xdr:row>
                    <xdr:rowOff>284672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9" name="Check Box 10">
              <controlPr defaultSize="0" autoFill="0" autoLine="0" autoPict="0">
                <anchor moveWithCells="1">
                  <from>
                    <xdr:col>11</xdr:col>
                    <xdr:colOff>51758</xdr:colOff>
                    <xdr:row>32</xdr:row>
                    <xdr:rowOff>8626</xdr:rowOff>
                  </from>
                  <to>
                    <xdr:col>12</xdr:col>
                    <xdr:colOff>129396</xdr:colOff>
                    <xdr:row>33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0" name="Check Box 11">
              <controlPr defaultSize="0" autoFill="0" autoLine="0" autoPict="0">
                <anchor moveWithCells="1">
                  <from>
                    <xdr:col>14</xdr:col>
                    <xdr:colOff>172528</xdr:colOff>
                    <xdr:row>32</xdr:row>
                    <xdr:rowOff>8626</xdr:rowOff>
                  </from>
                  <to>
                    <xdr:col>16</xdr:col>
                    <xdr:colOff>34506</xdr:colOff>
                    <xdr:row>33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1" name="Check Box 12">
              <controlPr defaultSize="0" autoFill="0" autoLine="0" autoPict="0">
                <anchor moveWithCells="1">
                  <from>
                    <xdr:col>17</xdr:col>
                    <xdr:colOff>129396</xdr:colOff>
                    <xdr:row>32</xdr:row>
                    <xdr:rowOff>8626</xdr:rowOff>
                  </from>
                  <to>
                    <xdr:col>19</xdr:col>
                    <xdr:colOff>0</xdr:colOff>
                    <xdr:row>32</xdr:row>
                    <xdr:rowOff>301925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2" name="Check Box 13">
              <controlPr defaultSize="0" autoFill="0" autoLine="0" autoPict="0">
                <anchor moveWithCells="1">
                  <from>
                    <xdr:col>17</xdr:col>
                    <xdr:colOff>129396</xdr:colOff>
                    <xdr:row>33</xdr:row>
                    <xdr:rowOff>8626</xdr:rowOff>
                  </from>
                  <to>
                    <xdr:col>19</xdr:col>
                    <xdr:colOff>0</xdr:colOff>
                    <xdr:row>33</xdr:row>
                    <xdr:rowOff>267419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3" name="Check Box 14">
              <controlPr defaultSize="0" autoFill="0" autoLine="0" autoPict="0">
                <anchor moveWithCells="1">
                  <from>
                    <xdr:col>11</xdr:col>
                    <xdr:colOff>51758</xdr:colOff>
                    <xdr:row>33</xdr:row>
                    <xdr:rowOff>0</xdr:rowOff>
                  </from>
                  <to>
                    <xdr:col>12</xdr:col>
                    <xdr:colOff>129396</xdr:colOff>
                    <xdr:row>33</xdr:row>
                    <xdr:rowOff>301925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4" name="Check Box 15">
              <controlPr defaultSize="0" autoFill="0" autoLine="0" autoPict="0">
                <anchor moveWithCells="1">
                  <from>
                    <xdr:col>14</xdr:col>
                    <xdr:colOff>163902</xdr:colOff>
                    <xdr:row>33</xdr:row>
                    <xdr:rowOff>0</xdr:rowOff>
                  </from>
                  <to>
                    <xdr:col>16</xdr:col>
                    <xdr:colOff>34506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15" name="Check Box 19">
              <controlPr defaultSize="0" autoFill="0" autoLine="0" autoPict="0">
                <anchor moveWithCells="1">
                  <from>
                    <xdr:col>17</xdr:col>
                    <xdr:colOff>129396</xdr:colOff>
                    <xdr:row>33</xdr:row>
                    <xdr:rowOff>301925</xdr:rowOff>
                  </from>
                  <to>
                    <xdr:col>19</xdr:col>
                    <xdr:colOff>0</xdr:colOff>
                    <xdr:row>34</xdr:row>
                    <xdr:rowOff>301925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16" name="Check Box 20">
              <controlPr defaultSize="0" autoFill="0" autoLine="0" autoPict="0">
                <anchor moveWithCells="1">
                  <from>
                    <xdr:col>11</xdr:col>
                    <xdr:colOff>51758</xdr:colOff>
                    <xdr:row>33</xdr:row>
                    <xdr:rowOff>301925</xdr:rowOff>
                  </from>
                  <to>
                    <xdr:col>12</xdr:col>
                    <xdr:colOff>129396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17" name="Check Box 21">
              <controlPr defaultSize="0" autoFill="0" autoLine="0" autoPict="0">
                <anchor moveWithCells="1">
                  <from>
                    <xdr:col>14</xdr:col>
                    <xdr:colOff>163902</xdr:colOff>
                    <xdr:row>33</xdr:row>
                    <xdr:rowOff>284672</xdr:rowOff>
                  </from>
                  <to>
                    <xdr:col>16</xdr:col>
                    <xdr:colOff>34506</xdr:colOff>
                    <xdr:row>35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18" name="Check Box 23">
              <controlPr defaultSize="0" autoFill="0" autoLine="0" autoPict="0">
                <anchor moveWithCells="1">
                  <from>
                    <xdr:col>11</xdr:col>
                    <xdr:colOff>51758</xdr:colOff>
                    <xdr:row>35</xdr:row>
                    <xdr:rowOff>8626</xdr:rowOff>
                  </from>
                  <to>
                    <xdr:col>12</xdr:col>
                    <xdr:colOff>129396</xdr:colOff>
                    <xdr:row>36</xdr:row>
                    <xdr:rowOff>17253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19" name="Check Box 24">
              <controlPr defaultSize="0" autoFill="0" autoLine="0" autoPict="0">
                <anchor moveWithCells="1">
                  <from>
                    <xdr:col>14</xdr:col>
                    <xdr:colOff>155275</xdr:colOff>
                    <xdr:row>35</xdr:row>
                    <xdr:rowOff>0</xdr:rowOff>
                  </from>
                  <to>
                    <xdr:col>16</xdr:col>
                    <xdr:colOff>17253</xdr:colOff>
                    <xdr:row>36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0" name="Check Box 25">
              <controlPr defaultSize="0" autoFill="0" autoLine="0" autoPict="0">
                <anchor moveWithCells="1">
                  <from>
                    <xdr:col>17</xdr:col>
                    <xdr:colOff>129396</xdr:colOff>
                    <xdr:row>34</xdr:row>
                    <xdr:rowOff>301925</xdr:rowOff>
                  </from>
                  <to>
                    <xdr:col>18</xdr:col>
                    <xdr:colOff>207034</xdr:colOff>
                    <xdr:row>36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1" name="Check Box 26">
              <controlPr defaultSize="0" autoFill="0" autoLine="0" autoPict="0">
                <anchor moveWithCells="1">
                  <from>
                    <xdr:col>11</xdr:col>
                    <xdr:colOff>51758</xdr:colOff>
                    <xdr:row>36</xdr:row>
                    <xdr:rowOff>189781</xdr:rowOff>
                  </from>
                  <to>
                    <xdr:col>12</xdr:col>
                    <xdr:colOff>129396</xdr:colOff>
                    <xdr:row>37</xdr:row>
                    <xdr:rowOff>258792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22" name="Option Button 33">
              <controlPr locked="0" defaultSize="0" autoFill="0" autoLine="0" autoPict="0">
                <anchor moveWithCells="1">
                  <from>
                    <xdr:col>13</xdr:col>
                    <xdr:colOff>77638</xdr:colOff>
                    <xdr:row>25</xdr:row>
                    <xdr:rowOff>8626</xdr:rowOff>
                  </from>
                  <to>
                    <xdr:col>16</xdr:col>
                    <xdr:colOff>207034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23" name="Option Button 34">
              <controlPr locked="0" defaultSize="0" autoFill="0" autoLine="0" autoPict="0">
                <anchor moveWithCells="1">
                  <from>
                    <xdr:col>24</xdr:col>
                    <xdr:colOff>129396</xdr:colOff>
                    <xdr:row>24</xdr:row>
                    <xdr:rowOff>172528</xdr:rowOff>
                  </from>
                  <to>
                    <xdr:col>27</xdr:col>
                    <xdr:colOff>69011</xdr:colOff>
                    <xdr:row>26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24" name="Check Box 48">
              <controlPr defaultSize="0" autoFill="0" autoLine="0" autoPict="0">
                <anchor moveWithCells="1">
                  <from>
                    <xdr:col>25</xdr:col>
                    <xdr:colOff>112143</xdr:colOff>
                    <xdr:row>19</xdr:row>
                    <xdr:rowOff>60385</xdr:rowOff>
                  </from>
                  <to>
                    <xdr:col>26</xdr:col>
                    <xdr:colOff>207034</xdr:colOff>
                    <xdr:row>21</xdr:row>
                    <xdr:rowOff>112143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3" r:id="rId25" name="Option Button 73">
              <controlPr locked="0" defaultSize="0" autoFill="0" autoLine="0" autoPict="0">
                <anchor moveWithCells="1">
                  <from>
                    <xdr:col>17</xdr:col>
                    <xdr:colOff>77638</xdr:colOff>
                    <xdr:row>24</xdr:row>
                    <xdr:rowOff>207034</xdr:rowOff>
                  </from>
                  <to>
                    <xdr:col>22</xdr:col>
                    <xdr:colOff>155275</xdr:colOff>
                    <xdr:row>26</xdr:row>
                    <xdr:rowOff>17253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5" r:id="rId26" name="Beihilfe">
              <controlPr defaultSize="0" autoFill="0" autoLine="0" autoPict="0">
                <anchor moveWithCells="1">
                  <from>
                    <xdr:col>11</xdr:col>
                    <xdr:colOff>34506</xdr:colOff>
                    <xdr:row>37</xdr:row>
                    <xdr:rowOff>396815</xdr:rowOff>
                  </from>
                  <to>
                    <xdr:col>12</xdr:col>
                    <xdr:colOff>94891</xdr:colOff>
                    <xdr:row>39</xdr:row>
                    <xdr:rowOff>60385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9" r:id="rId27" name="Check Box 79">
              <controlPr defaultSize="0" autoFill="0" autoLine="0" autoPict="0">
                <anchor moveWithCells="1">
                  <from>
                    <xdr:col>8</xdr:col>
                    <xdr:colOff>379562</xdr:colOff>
                    <xdr:row>16</xdr:row>
                    <xdr:rowOff>94891</xdr:rowOff>
                  </from>
                  <to>
                    <xdr:col>10</xdr:col>
                    <xdr:colOff>60385</xdr:colOff>
                    <xdr:row>18</xdr:row>
                    <xdr:rowOff>77638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0" r:id="rId28" name="Check Box 80">
              <controlPr defaultSize="0" autoFill="0" autoLine="0" autoPict="0">
                <anchor moveWithCells="1">
                  <from>
                    <xdr:col>13</xdr:col>
                    <xdr:colOff>69011</xdr:colOff>
                    <xdr:row>16</xdr:row>
                    <xdr:rowOff>77638</xdr:rowOff>
                  </from>
                  <to>
                    <xdr:col>14</xdr:col>
                    <xdr:colOff>155275</xdr:colOff>
                    <xdr:row>18</xdr:row>
                    <xdr:rowOff>129396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1" r:id="rId29" name="Check Box 81">
              <controlPr defaultSize="0" autoFill="0" autoLine="0" autoPict="0">
                <anchor moveWithCells="1">
                  <from>
                    <xdr:col>8</xdr:col>
                    <xdr:colOff>379562</xdr:colOff>
                    <xdr:row>17</xdr:row>
                    <xdr:rowOff>129396</xdr:rowOff>
                  </from>
                  <to>
                    <xdr:col>10</xdr:col>
                    <xdr:colOff>60385</xdr:colOff>
                    <xdr:row>19</xdr:row>
                    <xdr:rowOff>112143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2" r:id="rId30" name="Check Box 82">
              <controlPr defaultSize="0" autoFill="0" autoLine="0" autoPict="0">
                <anchor moveWithCells="1">
                  <from>
                    <xdr:col>13</xdr:col>
                    <xdr:colOff>69011</xdr:colOff>
                    <xdr:row>17</xdr:row>
                    <xdr:rowOff>94891</xdr:rowOff>
                  </from>
                  <to>
                    <xdr:col>14</xdr:col>
                    <xdr:colOff>155275</xdr:colOff>
                    <xdr:row>19</xdr:row>
                    <xdr:rowOff>129396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3:T40"/>
  <sheetViews>
    <sheetView workbookViewId="0">
      <selection activeCell="G29" sqref="G29"/>
    </sheetView>
  </sheetViews>
  <sheetFormatPr baseColWidth="10" defaultRowHeight="12.9" x14ac:dyDescent="0.2"/>
  <cols>
    <col min="2" max="2" width="14.875" customWidth="1"/>
    <col min="3" max="3" width="14.125" customWidth="1"/>
    <col min="4" max="4" width="11.875" customWidth="1"/>
    <col min="5" max="5" width="14.5" customWidth="1"/>
    <col min="7" max="7" width="15.75" customWidth="1"/>
    <col min="8" max="8" width="8.125" customWidth="1"/>
    <col min="9" max="9" width="18" customWidth="1"/>
    <col min="10" max="10" width="8.125" customWidth="1"/>
  </cols>
  <sheetData>
    <row r="3" spans="1:20" ht="13.6" x14ac:dyDescent="0.25">
      <c r="A3" s="5" t="s">
        <v>82</v>
      </c>
      <c r="B3" s="4"/>
      <c r="C3" s="5" t="s">
        <v>82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0" s="1" customFormat="1" ht="69.8" customHeight="1" x14ac:dyDescent="0.25">
      <c r="A4" s="98" t="s">
        <v>542</v>
      </c>
      <c r="B4" s="99"/>
      <c r="C4" s="98" t="s">
        <v>538</v>
      </c>
      <c r="D4" s="99"/>
      <c r="E4" s="98" t="s">
        <v>539</v>
      </c>
      <c r="F4" s="99"/>
      <c r="G4" s="98" t="s">
        <v>540</v>
      </c>
      <c r="H4" s="99"/>
      <c r="I4" s="101" t="s">
        <v>541</v>
      </c>
      <c r="J4" s="99"/>
      <c r="K4" s="100"/>
      <c r="L4" s="100" t="s">
        <v>132</v>
      </c>
      <c r="M4" s="99"/>
      <c r="N4" s="99" t="s">
        <v>135</v>
      </c>
      <c r="O4" s="99"/>
      <c r="P4" s="99" t="s">
        <v>141</v>
      </c>
      <c r="Q4" s="99"/>
      <c r="S4" s="99" t="s">
        <v>133</v>
      </c>
      <c r="T4" s="99"/>
    </row>
    <row r="5" spans="1:20" x14ac:dyDescent="0.2">
      <c r="A5" s="14" t="b">
        <v>0</v>
      </c>
      <c r="B5" s="13" t="str">
        <f>IF(A5=TRUE,"Quantitativ u.qualitativ (sehr) gut.",IF(A5=FALSE,""))</f>
        <v/>
      </c>
      <c r="C5" s="14" t="b">
        <v>0</v>
      </c>
      <c r="D5" s="13" t="str">
        <f>IF(C5=TRUE,"Detaillierte Beschreibung- Anforderung der Rahmenbedingungen voll erfüllt.",IF(C5=FALSE,""))</f>
        <v/>
      </c>
      <c r="E5" s="14" t="b">
        <v>0</v>
      </c>
      <c r="F5" s="13" t="str">
        <f>IF(E5=TRUE,"Detaillierte Beschreibung - Anforderung der Rahmenbedingung voll  erfüllt.",IF(E5=FALSE,""))</f>
        <v/>
      </c>
      <c r="G5" s="14" t="b">
        <v>0</v>
      </c>
      <c r="H5" s="13" t="str">
        <f>IF(G5=TRUE,"Aussagekräftig, passend zu  Rahmendbed..",IF(G5=FALSE,""))</f>
        <v/>
      </c>
      <c r="I5" s="4" t="b">
        <v>0</v>
      </c>
      <c r="J5" s="48" t="str">
        <f>IF(I5=TRUE,"Einbindung in reg. Strukturen vorhanden.",IF(I5=FALSE,""))</f>
        <v/>
      </c>
      <c r="K5" s="6"/>
      <c r="L5" s="4" t="b">
        <v>1</v>
      </c>
      <c r="M5" s="4" t="str">
        <f>IF(L5=TRUE,"Aufbau, Zeitplan, Ablauf schlüssig.",IF(L5=FALSE,""))</f>
        <v>Aufbau, Zeitplan, Ablauf schlüssig.</v>
      </c>
      <c r="N5" s="4" t="b">
        <v>1</v>
      </c>
      <c r="O5" s="4" t="str">
        <f>IF(N5=TRUE,"Einbindung in reg. Strukturen vorhanden.",IF(N5=FALSE,""))</f>
        <v>Einbindung in reg. Strukturen vorhanden.</v>
      </c>
      <c r="P5" s="4" t="b">
        <v>0</v>
      </c>
      <c r="Q5" s="4" t="str">
        <f>IF(P5=TRUE,"Angemessene Methoden u. Instrumente.",IF(P5=FALSE,""))</f>
        <v/>
      </c>
      <c r="S5" s="4" t="b">
        <v>0</v>
      </c>
      <c r="T5" s="4" t="str">
        <f>IF(S5=TRUE,"Hervorhebendes Merkmal vorhanden.",IF(S5=FALSE,""))</f>
        <v/>
      </c>
    </row>
    <row r="6" spans="1:20" x14ac:dyDescent="0.2">
      <c r="A6" s="14" t="b">
        <v>0</v>
      </c>
      <c r="B6" s="13" t="str">
        <f>IF(A6=TRUE,"Zu allgemein.",IF(A6=FALSE,""))</f>
        <v/>
      </c>
      <c r="C6" s="14" t="b">
        <v>0</v>
      </c>
      <c r="D6" s="13" t="str">
        <f>IF(C6=TRUE,"Oberflächlich-ungenaue Beschreibung.",IF(C6=FALSE,""))</f>
        <v/>
      </c>
      <c r="E6" s="14" t="b">
        <v>0</v>
      </c>
      <c r="F6" s="13" t="str">
        <f>IF(E6=TRUE,"Ungenaue Beschreibung, nur Ansätze.",IF(E6=FALSE,""))</f>
        <v/>
      </c>
      <c r="G6" s="14" t="b">
        <v>0</v>
      </c>
      <c r="H6" s="13" t="str">
        <f>IF(G6=TRUE,"Ungenaue Beschreibung",IF(G6=FALSE,""))</f>
        <v/>
      </c>
      <c r="I6" s="4" t="b">
        <v>0</v>
      </c>
      <c r="J6" s="48" t="str">
        <f>IF(I6=TRUE,"Allgemeine Aussagen, unkonkret.",IF(I6=FALSE,""))</f>
        <v/>
      </c>
      <c r="K6" s="6"/>
      <c r="L6" s="4" t="b">
        <v>0</v>
      </c>
      <c r="M6" s="4" t="str">
        <f>IF(L6=TRUE,"Unvollständige Darstellung.",IF(L6=FALSE,""))</f>
        <v/>
      </c>
      <c r="N6" s="4" t="b">
        <v>0</v>
      </c>
      <c r="O6" s="4" t="str">
        <f>IF(N6=TRUE,"Allgemeine Aussagen, unkonkret.",IF(N6=FALSE,""))</f>
        <v/>
      </c>
      <c r="P6" s="4" t="b">
        <v>0</v>
      </c>
      <c r="Q6" s="4" t="str">
        <f>IF(P6=TRUE,"Nennung von Methoden ohne Erläuterung.",IF(P6=FALSE,""))</f>
        <v/>
      </c>
      <c r="S6" s="4"/>
      <c r="T6" s="4"/>
    </row>
    <row r="7" spans="1:20" x14ac:dyDescent="0.2">
      <c r="A7" s="14" t="b">
        <v>0</v>
      </c>
      <c r="B7" s="13" t="str">
        <f>IF(A7=TRUE,"Erhebliche Defizite.",IF(A7=FALSE,""))</f>
        <v/>
      </c>
      <c r="C7" s="14" t="b">
        <v>0</v>
      </c>
      <c r="D7" s="13" t="str">
        <f>IF(C7=TRUE,"Erhebliche Defizite.",IF(C7=FALSE,""))</f>
        <v/>
      </c>
      <c r="E7" s="14" t="b">
        <v>0</v>
      </c>
      <c r="F7" s="13" t="str">
        <f>IF(E7=TRUE,"Erhebliche Defizite.",IF(E7=FALSE,""))</f>
        <v/>
      </c>
      <c r="G7" s="14" t="b">
        <v>0</v>
      </c>
      <c r="H7" s="13" t="str">
        <f>IF(G7=TRUE,"Erhebliche Defizite.",IF(G7=FALSE,""))</f>
        <v/>
      </c>
      <c r="I7" s="4" t="b">
        <v>0</v>
      </c>
      <c r="J7" s="48" t="str">
        <f>IF(I7=TRUE,"Erhebliche Defizite.",IF(I7=FALSE,""))</f>
        <v/>
      </c>
      <c r="K7" s="6"/>
      <c r="L7" s="4" t="b">
        <v>0</v>
      </c>
      <c r="M7" s="4" t="str">
        <f>IF(L7=TRUE,"Erhebliche Defizite.",IF(L7=FALSE,""))</f>
        <v/>
      </c>
      <c r="N7" s="4" t="b">
        <v>0</v>
      </c>
      <c r="O7" s="4" t="str">
        <f>IF(N7=TRUE,"Erhebliche Defizite.",IF(N7=FALSE,""))</f>
        <v/>
      </c>
      <c r="P7" s="4" t="b">
        <v>0</v>
      </c>
      <c r="Q7" s="4" t="str">
        <f>IF(P7=TRUE,"Erhebliche Defizite.",IF(P7=FALSE,""))</f>
        <v/>
      </c>
      <c r="S7" s="4"/>
      <c r="T7" s="4"/>
    </row>
    <row r="8" spans="1:20" x14ac:dyDescent="0.2">
      <c r="A8" s="4" t="s">
        <v>108</v>
      </c>
      <c r="B8" s="4" t="str">
        <f>CONCATENATE(B5,B6,B7)</f>
        <v/>
      </c>
      <c r="C8" s="4" t="s">
        <v>108</v>
      </c>
      <c r="D8" s="4" t="str">
        <f>CONCATENATE(D5,D6,D7)</f>
        <v/>
      </c>
      <c r="E8" s="4" t="s">
        <v>108</v>
      </c>
      <c r="F8" s="4" t="str">
        <f>CONCATENATE(F5,F6,F7)</f>
        <v/>
      </c>
      <c r="G8" s="4" t="s">
        <v>108</v>
      </c>
      <c r="H8" s="4" t="str">
        <f>CONCATENATE(H5,H6,H7)</f>
        <v/>
      </c>
      <c r="I8" s="4" t="s">
        <v>108</v>
      </c>
      <c r="J8" s="4" t="str">
        <f>CONCATENATE(J5,J6,J7)</f>
        <v/>
      </c>
      <c r="K8" s="4"/>
      <c r="L8" s="4" t="s">
        <v>108</v>
      </c>
      <c r="M8" s="4" t="str">
        <f>CONCATENATE(M5,M6,M7)</f>
        <v>Aufbau, Zeitplan, Ablauf schlüssig.</v>
      </c>
      <c r="N8" s="4" t="s">
        <v>108</v>
      </c>
      <c r="O8" s="4" t="str">
        <f>CONCATENATE(O5,O6,O7)</f>
        <v>Einbindung in reg. Strukturen vorhanden.</v>
      </c>
      <c r="P8" s="4" t="s">
        <v>108</v>
      </c>
      <c r="Q8" s="4" t="str">
        <f>CONCATENATE(Q5,Q6,Q7)</f>
        <v/>
      </c>
      <c r="S8" s="4" t="s">
        <v>108</v>
      </c>
      <c r="T8" s="4" t="str">
        <f>CONCATENATE(T5,T6,T7)</f>
        <v/>
      </c>
    </row>
    <row r="11" spans="1:20" x14ac:dyDescent="0.2">
      <c r="A11" t="s">
        <v>113</v>
      </c>
    </row>
    <row r="12" spans="1:20" s="1" customFormat="1" ht="81" customHeight="1" x14ac:dyDescent="0.2">
      <c r="A12" s="1" t="s">
        <v>542</v>
      </c>
      <c r="B12" s="1" t="s">
        <v>538</v>
      </c>
      <c r="C12" s="1" t="s">
        <v>539</v>
      </c>
      <c r="D12" s="1" t="s">
        <v>540</v>
      </c>
      <c r="E12" s="1" t="s">
        <v>541</v>
      </c>
      <c r="F12" s="1" t="s">
        <v>132</v>
      </c>
      <c r="G12" s="1" t="s">
        <v>135</v>
      </c>
      <c r="H12" s="1" t="s">
        <v>137</v>
      </c>
      <c r="J12" s="1" t="s">
        <v>136</v>
      </c>
    </row>
    <row r="13" spans="1:20" x14ac:dyDescent="0.2">
      <c r="A13">
        <f>IF(A5=TRUE,10,IF(A5=FALSE,0))</f>
        <v>0</v>
      </c>
      <c r="B13">
        <f>IF(C5=TRUE,20,IF(C5=FALSE,0))</f>
        <v>0</v>
      </c>
      <c r="C13">
        <f>IF(E5=TRUE,30,IF(E5=FALSE,0))</f>
        <v>0</v>
      </c>
      <c r="D13">
        <f>IF(G5=TRUE,30,IF(G5=FALSE,0))</f>
        <v>0</v>
      </c>
      <c r="E13">
        <f>IF(I5=TRUE,10,IF(I5=FALSE,0))</f>
        <v>0</v>
      </c>
      <c r="F13">
        <f>IF(L5=TRUE,10,IF(L5=FALSE,0))</f>
        <v>10</v>
      </c>
      <c r="G13">
        <f>IF(N5=TRUE,10,IF(N5=FALSE,0))</f>
        <v>10</v>
      </c>
      <c r="H13">
        <f>IF(P5=TRUE,10,IF(P5=FALSE,0))</f>
        <v>0</v>
      </c>
      <c r="J13">
        <f>IF(S5=TRUE,10,IF(S5=FALSE,0))</f>
        <v>0</v>
      </c>
    </row>
    <row r="14" spans="1:20" x14ac:dyDescent="0.2">
      <c r="A14">
        <f>IF(A6=TRUE,5,IF(A6=FALSE,0))</f>
        <v>0</v>
      </c>
      <c r="B14">
        <f>IF(C6=TRUE,10,IF(C6=FALSE,0))</f>
        <v>0</v>
      </c>
      <c r="C14">
        <f>IF(E6=TRUE,15,IF(E6=FALSE,0))</f>
        <v>0</v>
      </c>
      <c r="D14">
        <f>IF(G6=TRUE,15,IF(G6=FALSE,0))</f>
        <v>0</v>
      </c>
      <c r="E14">
        <f>IF(I6=TRUE,5,IF(I6=FALSE,0))</f>
        <v>0</v>
      </c>
      <c r="F14">
        <f>IF(L6=TRUE,5,IF(L6=FALSE,0))</f>
        <v>0</v>
      </c>
      <c r="G14">
        <f>IF(N6=TRUE,5,IF(N6=FALSE,0))</f>
        <v>0</v>
      </c>
      <c r="H14">
        <f>IF(P6=TRUE,5,IF(P6=FALSE,0))</f>
        <v>0</v>
      </c>
    </row>
    <row r="15" spans="1:20" x14ac:dyDescent="0.2">
      <c r="A15">
        <f>IF(A7=TRUE,0,IF(A7=FALSE,0))</f>
        <v>0</v>
      </c>
      <c r="B15">
        <f>IF(C7=TRUE,0,IF(C7=FALSE,0))</f>
        <v>0</v>
      </c>
      <c r="C15">
        <f>IF(E7=TRUE,0,IF(E7=FALSE,0))</f>
        <v>0</v>
      </c>
      <c r="D15">
        <f>IF(G7=TRUE,0,IF(G7=FALSE,0))</f>
        <v>0</v>
      </c>
      <c r="E15">
        <f>IF(I7=TRUE,0,IF(I7=FALSE,0))</f>
        <v>0</v>
      </c>
      <c r="F15">
        <f>IF(L7=TRUE,0,IF(L7=FALSE,0))</f>
        <v>0</v>
      </c>
      <c r="G15">
        <f>IF(N7=TRUE,0,IF(N7=FALSE,0))</f>
        <v>0</v>
      </c>
      <c r="H15">
        <f>IF(P7=TRUE,0,IF(P7=FALSE,0))</f>
        <v>0</v>
      </c>
    </row>
    <row r="16" spans="1:20" x14ac:dyDescent="0.2">
      <c r="A16">
        <f>SUM(A13:A15)</f>
        <v>0</v>
      </c>
      <c r="B16">
        <f t="shared" ref="B16:J16" si="0">SUM(B13:B15)</f>
        <v>0</v>
      </c>
      <c r="C16">
        <f t="shared" si="0"/>
        <v>0</v>
      </c>
      <c r="D16">
        <f t="shared" si="0"/>
        <v>0</v>
      </c>
      <c r="E16">
        <f t="shared" si="0"/>
        <v>0</v>
      </c>
      <c r="F16">
        <f t="shared" si="0"/>
        <v>10</v>
      </c>
      <c r="G16">
        <f t="shared" si="0"/>
        <v>10</v>
      </c>
      <c r="H16">
        <f t="shared" si="0"/>
        <v>0</v>
      </c>
      <c r="J16">
        <f t="shared" si="0"/>
        <v>0</v>
      </c>
    </row>
    <row r="19" spans="3:4" x14ac:dyDescent="0.2">
      <c r="C19" t="s">
        <v>46</v>
      </c>
      <c r="D19">
        <f>Beginn</f>
        <v>0</v>
      </c>
    </row>
    <row r="20" spans="3:4" x14ac:dyDescent="0.2">
      <c r="C20" t="s">
        <v>47</v>
      </c>
      <c r="D20">
        <f>Ende</f>
        <v>0</v>
      </c>
    </row>
    <row r="21" spans="3:4" x14ac:dyDescent="0.2">
      <c r="D21">
        <f>DATEDIF(Beginn,Ende,"M")+1</f>
        <v>1</v>
      </c>
    </row>
    <row r="24" spans="3:4" x14ac:dyDescent="0.2">
      <c r="D24" t="s">
        <v>110</v>
      </c>
    </row>
    <row r="25" spans="3:4" x14ac:dyDescent="0.2">
      <c r="D25" t="s">
        <v>485</v>
      </c>
    </row>
    <row r="28" spans="3:4" x14ac:dyDescent="0.2">
      <c r="D28" s="7"/>
    </row>
    <row r="29" spans="3:4" x14ac:dyDescent="0.2">
      <c r="D29" s="4"/>
    </row>
    <row r="30" spans="3:4" x14ac:dyDescent="0.2">
      <c r="D30" s="4"/>
    </row>
    <row r="31" spans="3:4" x14ac:dyDescent="0.2">
      <c r="D31" s="4"/>
    </row>
    <row r="32" spans="3:4" x14ac:dyDescent="0.2">
      <c r="D32" s="4"/>
    </row>
    <row r="36" spans="4:4" x14ac:dyDescent="0.2">
      <c r="D36" s="4"/>
    </row>
    <row r="37" spans="4:4" x14ac:dyDescent="0.2">
      <c r="D37" s="4"/>
    </row>
    <row r="38" spans="4:4" x14ac:dyDescent="0.2">
      <c r="D38" s="4"/>
    </row>
    <row r="39" spans="4:4" x14ac:dyDescent="0.2">
      <c r="D39" s="4"/>
    </row>
    <row r="40" spans="4:4" x14ac:dyDescent="0.2">
      <c r="D40" s="4"/>
    </row>
  </sheetData>
  <phoneticPr fontId="18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"/>
  <sheetViews>
    <sheetView workbookViewId="0">
      <selection activeCell="E12" sqref="E12"/>
    </sheetView>
  </sheetViews>
  <sheetFormatPr baseColWidth="10" defaultRowHeight="12.9" x14ac:dyDescent="0.2"/>
  <cols>
    <col min="1" max="1" width="4" customWidth="1"/>
    <col min="2" max="2" width="7.25" customWidth="1"/>
    <col min="3" max="3" width="12" customWidth="1"/>
    <col min="4" max="4" width="9.125" customWidth="1"/>
    <col min="5" max="5" width="19.125" customWidth="1"/>
    <col min="6" max="6" width="19.5" customWidth="1"/>
    <col min="7" max="7" width="28" customWidth="1"/>
    <col min="8" max="9" width="8.5" customWidth="1"/>
    <col min="10" max="10" width="23.125" customWidth="1"/>
    <col min="11" max="11" width="5.875" customWidth="1"/>
    <col min="12" max="12" width="23.125" customWidth="1"/>
    <col min="13" max="13" width="6.875" customWidth="1"/>
    <col min="14" max="14" width="16.5" customWidth="1"/>
    <col min="15" max="15" width="13.5" customWidth="1"/>
    <col min="16" max="16" width="15.5" customWidth="1"/>
    <col min="17" max="17" width="23.5" customWidth="1"/>
    <col min="18" max="18" width="18.5" customWidth="1"/>
    <col min="19" max="20" width="6" customWidth="1"/>
    <col min="21" max="29" width="8.25" customWidth="1"/>
    <col min="30" max="35" width="7.5" customWidth="1"/>
  </cols>
  <sheetData>
    <row r="1" spans="1:35" ht="39.75" customHeight="1" x14ac:dyDescent="0.2">
      <c r="A1" s="244" t="s">
        <v>592</v>
      </c>
      <c r="B1" s="245" t="s">
        <v>122</v>
      </c>
      <c r="C1" s="245" t="s">
        <v>580</v>
      </c>
      <c r="D1" s="245" t="s">
        <v>594</v>
      </c>
      <c r="E1" s="245" t="s">
        <v>581</v>
      </c>
      <c r="F1" s="245" t="s">
        <v>582</v>
      </c>
      <c r="G1" s="245" t="s">
        <v>126</v>
      </c>
      <c r="H1" s="245" t="s">
        <v>46</v>
      </c>
      <c r="I1" s="245" t="s">
        <v>47</v>
      </c>
      <c r="J1" s="245" t="s">
        <v>84</v>
      </c>
      <c r="K1" s="246" t="s">
        <v>37</v>
      </c>
      <c r="L1" s="245" t="s">
        <v>38</v>
      </c>
      <c r="M1" s="245" t="s">
        <v>43</v>
      </c>
      <c r="N1" s="245" t="s">
        <v>42</v>
      </c>
      <c r="O1" s="245" t="s">
        <v>85</v>
      </c>
      <c r="P1" s="245" t="s">
        <v>597</v>
      </c>
      <c r="Q1" s="245" t="s">
        <v>598</v>
      </c>
      <c r="R1" s="245" t="s">
        <v>591</v>
      </c>
      <c r="S1" s="245" t="s">
        <v>587</v>
      </c>
      <c r="T1" s="245" t="s">
        <v>588</v>
      </c>
      <c r="U1" s="245" t="s">
        <v>583</v>
      </c>
      <c r="V1" s="247">
        <v>2026</v>
      </c>
      <c r="W1" s="247">
        <v>2027</v>
      </c>
      <c r="X1" s="245" t="s">
        <v>621</v>
      </c>
      <c r="Y1" s="247">
        <v>2026</v>
      </c>
      <c r="Z1" s="247">
        <v>2027</v>
      </c>
      <c r="AA1" s="245" t="s">
        <v>565</v>
      </c>
      <c r="AB1" s="247">
        <v>2026</v>
      </c>
      <c r="AC1" s="247">
        <v>2027</v>
      </c>
      <c r="AD1" s="247" t="s">
        <v>589</v>
      </c>
      <c r="AE1" s="247">
        <v>2026</v>
      </c>
      <c r="AF1" s="247">
        <v>2027</v>
      </c>
      <c r="AG1" s="247" t="s">
        <v>590</v>
      </c>
      <c r="AH1" s="247">
        <v>2026</v>
      </c>
      <c r="AI1" s="247">
        <v>2027</v>
      </c>
    </row>
    <row r="2" spans="1:35" x14ac:dyDescent="0.2">
      <c r="A2" s="248">
        <f>'Anmeldeformular Aufruf Land'!A4:B4</f>
        <v>0</v>
      </c>
      <c r="B2" s="249">
        <f>Eingangdat</f>
        <v>0</v>
      </c>
      <c r="C2" s="250" t="s">
        <v>593</v>
      </c>
      <c r="D2" s="250"/>
      <c r="E2" s="251"/>
      <c r="F2" s="251">
        <f>Tname</f>
        <v>0</v>
      </c>
      <c r="G2" s="251">
        <f>Ptitel</f>
        <v>0</v>
      </c>
      <c r="H2" s="249">
        <f>Beginn</f>
        <v>0</v>
      </c>
      <c r="I2" s="249">
        <f>Ende</f>
        <v>0</v>
      </c>
      <c r="J2" s="251">
        <f>Tstraße</f>
        <v>0</v>
      </c>
      <c r="K2" s="254">
        <f>Tplz</f>
        <v>0</v>
      </c>
      <c r="L2" s="251">
        <f>Tort</f>
        <v>0</v>
      </c>
      <c r="M2" s="251">
        <f>Ltganrede</f>
        <v>0</v>
      </c>
      <c r="N2" s="251">
        <f>ltgname</f>
        <v>0</v>
      </c>
      <c r="O2" s="251">
        <f>ltgvorname</f>
        <v>0</v>
      </c>
      <c r="P2" s="251">
        <f>ansprtel</f>
        <v>0</v>
      </c>
      <c r="Q2" s="252">
        <f>ansprmail</f>
        <v>0</v>
      </c>
      <c r="R2" s="251" t="s">
        <v>518</v>
      </c>
      <c r="S2" s="251">
        <f>TNpl</f>
        <v>0</v>
      </c>
      <c r="T2" s="251">
        <f>TNanz</f>
        <v>0</v>
      </c>
      <c r="U2" s="253">
        <f>kostges</f>
        <v>0</v>
      </c>
      <c r="V2" s="253">
        <f>Kost1jahr</f>
        <v>0</v>
      </c>
      <c r="W2" s="253">
        <f>Kost2jahr</f>
        <v>0</v>
      </c>
      <c r="X2" s="253">
        <f>MSAGDges</f>
        <v>0</v>
      </c>
      <c r="Y2" s="253">
        <f>msagd1jahr</f>
        <v>0</v>
      </c>
      <c r="Z2" s="253">
        <f>msagd2jahr</f>
        <v>0</v>
      </c>
      <c r="AA2" s="253">
        <f>andlandges</f>
        <v>0</v>
      </c>
      <c r="AB2" s="253">
        <f>andland1jahr</f>
        <v>0</v>
      </c>
      <c r="AC2" s="253">
        <f>andland2jahr</f>
        <v>0</v>
      </c>
      <c r="AD2" s="253">
        <f>komges</f>
        <v>0</v>
      </c>
      <c r="AE2" s="253">
        <f>kom1jahr</f>
        <v>0</v>
      </c>
      <c r="AF2" s="253">
        <f>kom2jahr</f>
        <v>0</v>
      </c>
      <c r="AG2" s="253">
        <f>SgbIIges</f>
        <v>0</v>
      </c>
      <c r="AH2" s="253">
        <f>sgbII1jahr</f>
        <v>0</v>
      </c>
      <c r="AI2" s="253">
        <f>sgbII2jahr</f>
        <v>0</v>
      </c>
    </row>
    <row r="3" spans="1:35" s="156" customFormat="1" x14ac:dyDescent="0.2"/>
    <row r="4" spans="1:35" s="156" customFormat="1" x14ac:dyDescent="0.2"/>
    <row r="5" spans="1:35" s="156" customFormat="1" x14ac:dyDescent="0.2"/>
    <row r="6" spans="1:35" s="156" customFormat="1" x14ac:dyDescent="0.2"/>
    <row r="7" spans="1:35" s="156" customFormat="1" x14ac:dyDescent="0.2"/>
    <row r="8" spans="1:35" s="156" customFormat="1" x14ac:dyDescent="0.2"/>
    <row r="9" spans="1:35" s="156" customFormat="1" x14ac:dyDescent="0.2"/>
    <row r="10" spans="1:35" s="156" customFormat="1" x14ac:dyDescent="0.2"/>
    <row r="11" spans="1:35" s="156" customFormat="1" x14ac:dyDescent="0.2"/>
    <row r="12" spans="1:35" s="156" customFormat="1" x14ac:dyDescent="0.2"/>
    <row r="13" spans="1:35" s="156" customFormat="1" x14ac:dyDescent="0.2"/>
    <row r="14" spans="1:35" s="156" customFormat="1" x14ac:dyDescent="0.2"/>
    <row r="15" spans="1:35" s="156" customFormat="1" x14ac:dyDescent="0.2"/>
    <row r="16" spans="1:35" s="156" customFormat="1" x14ac:dyDescent="0.2"/>
    <row r="17" s="156" customFormat="1" x14ac:dyDescent="0.2"/>
    <row r="18" s="156" customFormat="1" x14ac:dyDescent="0.2"/>
    <row r="19" s="156" customFormat="1" x14ac:dyDescent="0.2"/>
    <row r="20" s="156" customFormat="1" x14ac:dyDescent="0.2"/>
    <row r="21" s="156" customFormat="1" x14ac:dyDescent="0.2"/>
    <row r="22" s="156" customFormat="1" x14ac:dyDescent="0.2"/>
    <row r="23" s="156" customFormat="1" x14ac:dyDescent="0.2"/>
    <row r="24" s="156" customFormat="1" x14ac:dyDescent="0.2"/>
    <row r="25" s="156" customFormat="1" x14ac:dyDescent="0.2"/>
  </sheetData>
  <pageMargins left="0.47244094488188981" right="0.47244094488188981" top="0.78740157480314965" bottom="0.78740157480314965" header="0.31496062992125984" footer="0.31496062992125984"/>
  <pageSetup paperSize="8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HilfstabelleDatenbank!$A$2:$A$5</xm:f>
          </x14:formula1>
          <xm:sqref>C2</xm:sqref>
        </x14:dataValidation>
        <x14:dataValidation type="list" allowBlank="1" showInputMessage="1" showErrorMessage="1">
          <x14:formula1>
            <xm:f>GK!$A$1:$A$38</xm:f>
          </x14:formula1>
          <xm:sqref>R2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10" workbookViewId="0">
      <selection activeCell="C8" sqref="C8"/>
    </sheetView>
  </sheetViews>
  <sheetFormatPr baseColWidth="10" defaultRowHeight="12.9" x14ac:dyDescent="0.2"/>
  <cols>
    <col min="1" max="1" width="35.875" customWidth="1"/>
    <col min="2" max="2" width="23.125" customWidth="1"/>
  </cols>
  <sheetData>
    <row r="1" spans="1:2" x14ac:dyDescent="0.2">
      <c r="A1" t="s">
        <v>580</v>
      </c>
      <c r="B1" t="s">
        <v>579</v>
      </c>
    </row>
    <row r="2" spans="1:2" x14ac:dyDescent="0.2">
      <c r="A2" t="s">
        <v>593</v>
      </c>
      <c r="B2" t="s">
        <v>593</v>
      </c>
    </row>
    <row r="3" spans="1:2" x14ac:dyDescent="0.2">
      <c r="A3" t="s">
        <v>584</v>
      </c>
      <c r="B3" t="s">
        <v>625</v>
      </c>
    </row>
    <row r="4" spans="1:2" x14ac:dyDescent="0.2">
      <c r="A4" t="s">
        <v>585</v>
      </c>
      <c r="B4" t="s">
        <v>626</v>
      </c>
    </row>
    <row r="5" spans="1:2" x14ac:dyDescent="0.2">
      <c r="A5" t="s">
        <v>586</v>
      </c>
      <c r="B5" t="s">
        <v>627</v>
      </c>
    </row>
  </sheetData>
  <sheetProtection algorithmName="SHA-512" hashValue="RNGm2mceL6NqzJpwfq52V350uHSeHEoDObhC5XeydUxD6wrLeoO4M69ETGX8SjIu1uTLiyvKhuK7QSUfQ/+TcA==" saltValue="CI+jtmqgxbNL1rgha5IzDg==" spinCount="100000" sheet="1" objects="1" scenarios="1" selectLockedCells="1" selectUnlockedCells="1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F37"/>
  <sheetViews>
    <sheetView workbookViewId="0">
      <selection activeCell="C3" sqref="C3"/>
    </sheetView>
  </sheetViews>
  <sheetFormatPr baseColWidth="10" defaultRowHeight="12.9" x14ac:dyDescent="0.2"/>
  <cols>
    <col min="1" max="1" width="24.5" customWidth="1"/>
    <col min="2" max="2" width="13.75" customWidth="1"/>
    <col min="4" max="4" width="38.5" style="1" customWidth="1"/>
    <col min="5" max="5" width="10.875" customWidth="1"/>
  </cols>
  <sheetData>
    <row r="1" spans="1:6" s="2" customFormat="1" ht="13.6" x14ac:dyDescent="0.25">
      <c r="B1" s="2" t="s">
        <v>201</v>
      </c>
      <c r="C1" s="2" t="s">
        <v>202</v>
      </c>
      <c r="D1" s="19" t="s">
        <v>203</v>
      </c>
    </row>
    <row r="2" spans="1:6" x14ac:dyDescent="0.2">
      <c r="A2" t="s">
        <v>186</v>
      </c>
      <c r="B2" t="s">
        <v>262</v>
      </c>
      <c r="C2">
        <v>1</v>
      </c>
      <c r="D2" s="90" t="str">
        <f>IF(Akauswahl=1,"ja",IF(Akauswahl=2,"nein", " "))</f>
        <v>ja</v>
      </c>
    </row>
    <row r="3" spans="1:6" x14ac:dyDescent="0.2">
      <c r="A3" t="s">
        <v>187</v>
      </c>
      <c r="B3" s="86" t="s">
        <v>262</v>
      </c>
      <c r="C3">
        <v>1</v>
      </c>
      <c r="D3" s="90" t="str">
        <f>IF(edwdAuswahl=1, "ed", IF(edwdAuswahl=2,"wd", " "))</f>
        <v>ed</v>
      </c>
    </row>
    <row r="4" spans="1:6" x14ac:dyDescent="0.2">
      <c r="A4" t="s">
        <v>277</v>
      </c>
      <c r="B4" t="s">
        <v>262</v>
      </c>
      <c r="C4">
        <v>1</v>
      </c>
      <c r="D4" s="90" t="str">
        <f>IF(TNrlpauswahl=1, "ja",IF(TNrlpauswahl=2,"nein", " "))</f>
        <v>ja</v>
      </c>
    </row>
    <row r="5" spans="1:6" x14ac:dyDescent="0.2">
      <c r="A5" t="s">
        <v>204</v>
      </c>
      <c r="B5" t="s">
        <v>263</v>
      </c>
      <c r="C5">
        <v>3</v>
      </c>
      <c r="D5" s="90" t="str">
        <f ca="1">INDEX(INDIRECT($A5),$C5,1)</f>
        <v>Lkr. Ahrweiler</v>
      </c>
      <c r="E5" s="24" t="str">
        <f ca="1">INDEX(INDIRECT($A5),$C5,2)</f>
        <v>SH</v>
      </c>
    </row>
    <row r="6" spans="1:6" x14ac:dyDescent="0.2">
      <c r="A6" t="s">
        <v>205</v>
      </c>
      <c r="B6" t="s">
        <v>263</v>
      </c>
      <c r="C6">
        <v>4</v>
      </c>
      <c r="D6" s="1" t="e">
        <f ca="1">INDEX(INDIRECT(A6),C6)</f>
        <v>#REF!</v>
      </c>
      <c r="E6" t="str">
        <f>IF(Pachseauswahl=2,"A",IF(Pachseauswahl=3,"B",IF(Pachseauswahl=4,"C"," ")))</f>
        <v>C</v>
      </c>
    </row>
    <row r="7" spans="1:6" x14ac:dyDescent="0.2">
      <c r="A7" t="s">
        <v>206</v>
      </c>
      <c r="B7" t="s">
        <v>263</v>
      </c>
      <c r="C7">
        <v>2</v>
      </c>
      <c r="D7" s="1" t="e">
        <f ca="1">INDEX(INDIRECT(A7),C7)</f>
        <v>#REF!</v>
      </c>
    </row>
    <row r="8" spans="1:6" x14ac:dyDescent="0.2">
      <c r="A8" t="s">
        <v>261</v>
      </c>
      <c r="B8" t="s">
        <v>263</v>
      </c>
      <c r="C8">
        <v>2</v>
      </c>
      <c r="D8" s="1" t="e">
        <f ca="1">INDEX(INDIRECT(A8),C8)</f>
        <v>#REF!</v>
      </c>
      <c r="E8">
        <f>IF(ISERROR(MATCH("Auswahl"&amp;Pachseauswahl&amp;Aktionauswahl,FAnsatzAuswahlen,0)),1,MATCH("Auswahl"&amp;Pachseauswahl&amp;Aktionauswahl,FAnsatzAuswahlen,0)-1)</f>
        <v>1</v>
      </c>
    </row>
    <row r="9" spans="1:6" x14ac:dyDescent="0.2">
      <c r="A9" t="s">
        <v>207</v>
      </c>
      <c r="B9" t="s">
        <v>263</v>
      </c>
      <c r="C9">
        <v>1</v>
      </c>
      <c r="D9" s="1" t="e">
        <f ca="1">INDEX(INDIRECT(A9),C9)</f>
        <v>#REF!</v>
      </c>
      <c r="E9" t="e">
        <f ca="1">IF(Plstg="Qualifizierung","Quali",IF(Plstg="Beratung","Berat",IF(Plstg="Qualifizierung Altenpflege","Pfl",IF(Plstg="niedrigschwellige Qualifizierung","NQ"," "))))</f>
        <v>#REF!</v>
      </c>
      <c r="F9">
        <f>IF(ISERROR(MATCH("Auswahl"&amp;Pachseauswahl&amp;Aktionauswahl&amp;Foeauswahl,Plstgauswahlen,0)),1,MATCH("Auswahl"&amp;Pachseauswahl&amp;Aktionauswahl&amp;Foeauswahl,Plstgauswahlen,0)-1)</f>
        <v>1</v>
      </c>
    </row>
    <row r="10" spans="1:6" x14ac:dyDescent="0.2">
      <c r="A10" t="s">
        <v>208</v>
      </c>
      <c r="B10" t="s">
        <v>263</v>
      </c>
      <c r="C10">
        <v>11</v>
      </c>
      <c r="D10" s="1" t="e">
        <f ca="1">INDEX(INDIRECT(A10),C10)</f>
        <v>#REF!</v>
      </c>
    </row>
    <row r="13" spans="1:6" x14ac:dyDescent="0.2">
      <c r="A13" t="s">
        <v>148</v>
      </c>
      <c r="B13" t="s">
        <v>263</v>
      </c>
    </row>
    <row r="15" spans="1:6" x14ac:dyDescent="0.2">
      <c r="A15" t="s">
        <v>266</v>
      </c>
      <c r="B15" t="s">
        <v>262</v>
      </c>
      <c r="C15">
        <v>1</v>
      </c>
      <c r="D15" s="90" t="str">
        <f>IF(Chancengleichheitauswahl=1,"findet Beachtung",IF(Chancengleichheitauswahl=2,"findet keine Beachtung",IF(Chancengleichheitauswahl=3,"keine Relevanz"," " )))</f>
        <v>findet Beachtung</v>
      </c>
    </row>
    <row r="16" spans="1:6" x14ac:dyDescent="0.2">
      <c r="A16" t="s">
        <v>270</v>
      </c>
      <c r="B16" t="s">
        <v>262</v>
      </c>
      <c r="C16">
        <v>1</v>
      </c>
      <c r="D16" s="90" t="str">
        <f>IF(Nachhaltigoekoauswahl=1,"findet Beachtung",IF(Nachhaltigoekoauswahl=2,"findet keine Beachtung",IF(Nachhaltigoekoauswahl=3,"keine Relevanz", " ")))</f>
        <v>findet Beachtung</v>
      </c>
    </row>
    <row r="17" spans="1:4" x14ac:dyDescent="0.2">
      <c r="A17" t="s">
        <v>267</v>
      </c>
      <c r="B17" t="s">
        <v>262</v>
      </c>
      <c r="C17">
        <v>0</v>
      </c>
      <c r="D17" s="90" t="str">
        <f>IF(Nachhaltigoekoloauswahl=1,"findet Beachtung",IF(Nachhaltigoekoloauswahl=2,"findet keine Beachtung",IF(Nachhaltigoekoloauswahl=3,"keine Relevanz", " ")))</f>
        <v xml:space="preserve"> </v>
      </c>
    </row>
    <row r="18" spans="1:4" x14ac:dyDescent="0.2">
      <c r="A18" t="s">
        <v>268</v>
      </c>
      <c r="B18" t="s">
        <v>262</v>
      </c>
      <c r="C18">
        <v>1</v>
      </c>
      <c r="D18" s="90" t="str">
        <f>IF(Nachhaltigsozialauswahl=1,"findet Beachtung",IF(Nachhaltigsozialauswahl=2,"findet keine Beachtung",IF(Nachhaltigsozialauswahl=3,"keine Relevanz", " ")))</f>
        <v>findet Beachtung</v>
      </c>
    </row>
    <row r="19" spans="1:4" x14ac:dyDescent="0.2">
      <c r="A19" t="s">
        <v>269</v>
      </c>
      <c r="B19" t="s">
        <v>262</v>
      </c>
      <c r="C19">
        <v>0</v>
      </c>
      <c r="D19" s="90" t="str">
        <f>IF(Transnationalauswahl=1,"findet Beachtung",IF(Transnationalauswahl=2,"findet keine Beachtung",IF(Transnationalauswahl=3,"keine Relevanz", " " )))</f>
        <v xml:space="preserve"> </v>
      </c>
    </row>
    <row r="21" spans="1:4" ht="25.85" x14ac:dyDescent="0.2">
      <c r="A21" t="s">
        <v>278</v>
      </c>
      <c r="B21" t="s">
        <v>262</v>
      </c>
      <c r="C21">
        <v>1</v>
      </c>
      <c r="D21" s="1" t="str">
        <f>IF(Entschuldung = 1, "Durchführung von Maßnahmen zur Entschuldung.", IF(Entschuldung=2,"keine Durchführung von Maßnahmen zur Entschuldung", " "))</f>
        <v>Durchführung von Maßnahmen zur Entschuldung.</v>
      </c>
    </row>
    <row r="22" spans="1:4" x14ac:dyDescent="0.2">
      <c r="A22" t="s">
        <v>279</v>
      </c>
      <c r="B22" t="s">
        <v>262</v>
      </c>
      <c r="C22">
        <v>0</v>
      </c>
      <c r="D22" s="1" t="str">
        <f>IF(EuropaIch = 1, "Durchführung des Moduls Europa und Ich.", IF(EuropaIch=2,"keine Durchführung des Moduls Europa und Ich", " " ))</f>
        <v xml:space="preserve"> </v>
      </c>
    </row>
    <row r="25" spans="1:4" ht="13.6" x14ac:dyDescent="0.25">
      <c r="A25" s="2" t="s">
        <v>280</v>
      </c>
    </row>
    <row r="26" spans="1:4" x14ac:dyDescent="0.2">
      <c r="A26" t="s">
        <v>281</v>
      </c>
      <c r="B26" t="s">
        <v>262</v>
      </c>
      <c r="C26">
        <v>4</v>
      </c>
    </row>
    <row r="27" spans="1:4" x14ac:dyDescent="0.2">
      <c r="A27" t="s">
        <v>286</v>
      </c>
      <c r="B27" t="s">
        <v>262</v>
      </c>
      <c r="C27">
        <v>0</v>
      </c>
    </row>
    <row r="28" spans="1:4" x14ac:dyDescent="0.2">
      <c r="A28" t="s">
        <v>288</v>
      </c>
      <c r="B28" t="s">
        <v>262</v>
      </c>
      <c r="C28">
        <v>1</v>
      </c>
    </row>
    <row r="29" spans="1:4" x14ac:dyDescent="0.2">
      <c r="A29" s="86" t="s">
        <v>290</v>
      </c>
      <c r="B29" s="86" t="s">
        <v>263</v>
      </c>
      <c r="C29">
        <v>1</v>
      </c>
      <c r="D29" s="1" t="e">
        <f ca="1">INDEX(INDIRECT(A29), C29)</f>
        <v>#REF!</v>
      </c>
    </row>
    <row r="31" spans="1:4" x14ac:dyDescent="0.2">
      <c r="A31" t="s">
        <v>39</v>
      </c>
      <c r="B31" s="30">
        <f>(DATEDIF(Beginn,Ende,"M")+1)</f>
        <v>1</v>
      </c>
    </row>
    <row r="33" spans="1:4" x14ac:dyDescent="0.2">
      <c r="A33" t="s">
        <v>205</v>
      </c>
      <c r="B33" t="s">
        <v>262</v>
      </c>
      <c r="C33">
        <v>1</v>
      </c>
      <c r="D33" s="1" t="e">
        <f ca="1">INDEX(INDIRECT(A33), C33)</f>
        <v>#REF!</v>
      </c>
    </row>
    <row r="34" spans="1:4" x14ac:dyDescent="0.2">
      <c r="A34" t="s">
        <v>483</v>
      </c>
      <c r="B34" t="s">
        <v>262</v>
      </c>
      <c r="C34">
        <v>1</v>
      </c>
      <c r="D34" s="1" t="e">
        <f ca="1">INDEX(INDIRECT(A34), C34)</f>
        <v>#REF!</v>
      </c>
    </row>
    <row r="35" spans="1:4" x14ac:dyDescent="0.2">
      <c r="A35" t="s">
        <v>484</v>
      </c>
      <c r="B35" t="s">
        <v>262</v>
      </c>
      <c r="C35">
        <v>1</v>
      </c>
      <c r="D35" s="1" t="e">
        <f ca="1">INDEX(INDIRECT(A35), C35)</f>
        <v>#REF!</v>
      </c>
    </row>
    <row r="37" spans="1:4" x14ac:dyDescent="0.2">
      <c r="A37" s="86" t="s">
        <v>524</v>
      </c>
      <c r="B37" s="86" t="s">
        <v>263</v>
      </c>
      <c r="C37" s="86">
        <v>1</v>
      </c>
    </row>
  </sheetData>
  <phoneticPr fontId="1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D29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B38"/>
  <sheetViews>
    <sheetView workbookViewId="0">
      <selection sqref="A1:A38"/>
    </sheetView>
  </sheetViews>
  <sheetFormatPr baseColWidth="10" defaultRowHeight="12.9" x14ac:dyDescent="0.2"/>
  <cols>
    <col min="1" max="1" width="24.75" bestFit="1" customWidth="1"/>
    <col min="2" max="2" width="11.5" style="24" customWidth="1"/>
  </cols>
  <sheetData>
    <row r="1" spans="1:2" x14ac:dyDescent="0.2">
      <c r="A1" s="6" t="s">
        <v>518</v>
      </c>
    </row>
    <row r="2" spans="1:2" x14ac:dyDescent="0.2">
      <c r="A2" s="6" t="s">
        <v>66</v>
      </c>
      <c r="B2" s="85" t="s">
        <v>521</v>
      </c>
    </row>
    <row r="3" spans="1:2" x14ac:dyDescent="0.2">
      <c r="A3" s="11" t="s">
        <v>69</v>
      </c>
      <c r="B3" s="85" t="s">
        <v>87</v>
      </c>
    </row>
    <row r="4" spans="1:2" x14ac:dyDescent="0.2">
      <c r="A4" s="11" t="s">
        <v>88</v>
      </c>
      <c r="B4" s="85" t="s">
        <v>87</v>
      </c>
    </row>
    <row r="5" spans="1:2" x14ac:dyDescent="0.2">
      <c r="A5" s="11" t="s">
        <v>58</v>
      </c>
      <c r="B5" s="85" t="s">
        <v>521</v>
      </c>
    </row>
    <row r="6" spans="1:2" x14ac:dyDescent="0.2">
      <c r="A6" s="11" t="s">
        <v>59</v>
      </c>
      <c r="B6" s="85" t="s">
        <v>87</v>
      </c>
    </row>
    <row r="7" spans="1:2" x14ac:dyDescent="0.2">
      <c r="A7" s="11" t="s">
        <v>70</v>
      </c>
      <c r="B7" s="85" t="s">
        <v>521</v>
      </c>
    </row>
    <row r="8" spans="1:2" x14ac:dyDescent="0.2">
      <c r="A8" s="11" t="s">
        <v>52</v>
      </c>
      <c r="B8" s="24" t="s">
        <v>87</v>
      </c>
    </row>
    <row r="9" spans="1:2" x14ac:dyDescent="0.2">
      <c r="A9" s="11" t="s">
        <v>71</v>
      </c>
      <c r="B9" s="85" t="s">
        <v>87</v>
      </c>
    </row>
    <row r="10" spans="1:2" x14ac:dyDescent="0.2">
      <c r="A10" s="11" t="s">
        <v>53</v>
      </c>
      <c r="B10" s="24" t="s">
        <v>87</v>
      </c>
    </row>
    <row r="11" spans="1:2" x14ac:dyDescent="0.2">
      <c r="A11" s="11" t="s">
        <v>49</v>
      </c>
      <c r="B11" s="24" t="s">
        <v>87</v>
      </c>
    </row>
    <row r="12" spans="1:2" x14ac:dyDescent="0.2">
      <c r="A12" s="11" t="s">
        <v>86</v>
      </c>
      <c r="B12" s="24" t="s">
        <v>87</v>
      </c>
    </row>
    <row r="13" spans="1:2" x14ac:dyDescent="0.2">
      <c r="A13" s="11" t="s">
        <v>75</v>
      </c>
      <c r="B13" s="85" t="s">
        <v>87</v>
      </c>
    </row>
    <row r="14" spans="1:2" x14ac:dyDescent="0.2">
      <c r="A14" s="11" t="s">
        <v>72</v>
      </c>
      <c r="B14" s="85" t="s">
        <v>87</v>
      </c>
    </row>
    <row r="15" spans="1:2" x14ac:dyDescent="0.2">
      <c r="A15" s="11" t="s">
        <v>60</v>
      </c>
      <c r="B15" s="24" t="s">
        <v>87</v>
      </c>
    </row>
    <row r="16" spans="1:2" x14ac:dyDescent="0.2">
      <c r="A16" s="11" t="s">
        <v>61</v>
      </c>
      <c r="B16" s="24" t="s">
        <v>87</v>
      </c>
    </row>
    <row r="17" spans="1:2" x14ac:dyDescent="0.2">
      <c r="A17" s="11" t="s">
        <v>62</v>
      </c>
      <c r="B17" s="85" t="s">
        <v>521</v>
      </c>
    </row>
    <row r="18" spans="1:2" x14ac:dyDescent="0.2">
      <c r="A18" s="11" t="s">
        <v>63</v>
      </c>
      <c r="B18" s="85" t="s">
        <v>521</v>
      </c>
    </row>
    <row r="19" spans="1:2" x14ac:dyDescent="0.2">
      <c r="A19" s="11" t="s">
        <v>50</v>
      </c>
      <c r="B19" s="85" t="s">
        <v>87</v>
      </c>
    </row>
    <row r="20" spans="1:2" x14ac:dyDescent="0.2">
      <c r="A20" s="11" t="s">
        <v>90</v>
      </c>
      <c r="B20" s="85" t="s">
        <v>521</v>
      </c>
    </row>
    <row r="21" spans="1:2" x14ac:dyDescent="0.2">
      <c r="A21" s="11" t="s">
        <v>91</v>
      </c>
      <c r="B21" s="85" t="s">
        <v>521</v>
      </c>
    </row>
    <row r="22" spans="1:2" x14ac:dyDescent="0.2">
      <c r="A22" s="6" t="s">
        <v>89</v>
      </c>
      <c r="B22" s="85" t="s">
        <v>521</v>
      </c>
    </row>
    <row r="23" spans="1:2" x14ac:dyDescent="0.2">
      <c r="A23" s="11" t="s">
        <v>76</v>
      </c>
      <c r="B23" s="85" t="s">
        <v>87</v>
      </c>
    </row>
    <row r="24" spans="1:2" x14ac:dyDescent="0.2">
      <c r="A24" s="11" t="s">
        <v>65</v>
      </c>
      <c r="B24" s="24" t="s">
        <v>87</v>
      </c>
    </row>
    <row r="25" spans="1:2" x14ac:dyDescent="0.2">
      <c r="A25" s="11" t="s">
        <v>54</v>
      </c>
      <c r="B25" s="24" t="s">
        <v>87</v>
      </c>
    </row>
    <row r="26" spans="1:2" x14ac:dyDescent="0.2">
      <c r="A26" s="11" t="s">
        <v>77</v>
      </c>
      <c r="B26" s="85" t="s">
        <v>521</v>
      </c>
    </row>
    <row r="27" spans="1:2" x14ac:dyDescent="0.2">
      <c r="A27" s="11" t="s">
        <v>92</v>
      </c>
      <c r="B27" s="85" t="s">
        <v>521</v>
      </c>
    </row>
    <row r="28" spans="1:2" x14ac:dyDescent="0.2">
      <c r="A28" s="11" t="s">
        <v>55</v>
      </c>
      <c r="B28" s="24" t="s">
        <v>87</v>
      </c>
    </row>
    <row r="29" spans="1:2" x14ac:dyDescent="0.2">
      <c r="A29" s="11" t="s">
        <v>64</v>
      </c>
      <c r="B29" s="85" t="s">
        <v>521</v>
      </c>
    </row>
    <row r="30" spans="1:2" x14ac:dyDescent="0.2">
      <c r="A30" s="11" t="s">
        <v>78</v>
      </c>
      <c r="B30" s="85" t="s">
        <v>87</v>
      </c>
    </row>
    <row r="31" spans="1:2" x14ac:dyDescent="0.2">
      <c r="A31" s="11" t="s">
        <v>79</v>
      </c>
      <c r="B31" s="85" t="s">
        <v>521</v>
      </c>
    </row>
    <row r="32" spans="1:2" x14ac:dyDescent="0.2">
      <c r="A32" s="11" t="s">
        <v>83</v>
      </c>
      <c r="B32" s="85" t="s">
        <v>521</v>
      </c>
    </row>
    <row r="33" spans="1:2" x14ac:dyDescent="0.2">
      <c r="A33" s="12" t="s">
        <v>81</v>
      </c>
      <c r="B33" s="85" t="s">
        <v>87</v>
      </c>
    </row>
    <row r="34" spans="1:2" x14ac:dyDescent="0.2">
      <c r="A34" s="11" t="s">
        <v>48</v>
      </c>
      <c r="B34" s="24" t="s">
        <v>87</v>
      </c>
    </row>
    <row r="35" spans="1:2" x14ac:dyDescent="0.2">
      <c r="A35" s="11" t="s">
        <v>56</v>
      </c>
      <c r="B35" s="85" t="s">
        <v>521</v>
      </c>
    </row>
    <row r="36" spans="1:2" x14ac:dyDescent="0.2">
      <c r="A36" s="11" t="s">
        <v>51</v>
      </c>
      <c r="B36" s="24" t="s">
        <v>87</v>
      </c>
    </row>
    <row r="37" spans="1:2" x14ac:dyDescent="0.2">
      <c r="A37" s="11" t="s">
        <v>57</v>
      </c>
      <c r="B37" s="85" t="s">
        <v>521</v>
      </c>
    </row>
    <row r="38" spans="1:2" x14ac:dyDescent="0.2">
      <c r="A38" s="11" t="s">
        <v>80</v>
      </c>
      <c r="B38" s="24" t="s">
        <v>87</v>
      </c>
    </row>
  </sheetData>
  <sheetProtection algorithmName="SHA-512" hashValue="JYjyyVSBql6jxnD0qNTayvW9+glzk3b3SPzKyTpczwKqL1CfNZ9DzBGEKaup5pRZ8u2urGRsuSsR+IkJrVLG/A==" saltValue="v4y6DUOhFPOhrku3erVIhQ==" spinCount="100000" sheet="1" objects="1" scenarios="1" selectLockedCells="1" selectUnlockedCells="1"/>
  <autoFilter ref="A2:B38"/>
  <phoneticPr fontId="18" type="noConversion"/>
  <printOptions gridLines="1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2:A3"/>
  <sheetViews>
    <sheetView workbookViewId="0">
      <selection activeCell="A2" sqref="A2:A3"/>
    </sheetView>
  </sheetViews>
  <sheetFormatPr baseColWidth="10" defaultRowHeight="12.9" x14ac:dyDescent="0.2"/>
  <sheetData>
    <row r="2" spans="1:1" x14ac:dyDescent="0.2">
      <c r="A2" t="s">
        <v>523</v>
      </c>
    </row>
    <row r="3" spans="1:1" x14ac:dyDescent="0.2">
      <c r="A3" t="s">
        <v>522</v>
      </c>
    </row>
  </sheetData>
  <phoneticPr fontId="24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B184"/>
  <sheetViews>
    <sheetView workbookViewId="0">
      <selection activeCell="B31" sqref="B31"/>
    </sheetView>
  </sheetViews>
  <sheetFormatPr baseColWidth="10" defaultRowHeight="12.9" x14ac:dyDescent="0.2"/>
  <cols>
    <col min="1" max="1" width="29" style="47" customWidth="1"/>
    <col min="2" max="2" width="34.75" style="47" customWidth="1"/>
  </cols>
  <sheetData>
    <row r="1" spans="1:2" x14ac:dyDescent="0.2">
      <c r="A1" s="46" t="s">
        <v>212</v>
      </c>
      <c r="B1" s="46" t="s">
        <v>292</v>
      </c>
    </row>
    <row r="2" spans="1:2" x14ac:dyDescent="0.2">
      <c r="A2" s="46" t="s">
        <v>293</v>
      </c>
      <c r="B2" s="46" t="s">
        <v>294</v>
      </c>
    </row>
    <row r="3" spans="1:2" x14ac:dyDescent="0.2">
      <c r="A3" s="46" t="s">
        <v>295</v>
      </c>
      <c r="B3" s="46" t="s">
        <v>296</v>
      </c>
    </row>
    <row r="4" spans="1:2" x14ac:dyDescent="0.2">
      <c r="A4" s="46" t="s">
        <v>297</v>
      </c>
      <c r="B4" s="46" t="s">
        <v>298</v>
      </c>
    </row>
    <row r="5" spans="1:2" x14ac:dyDescent="0.2">
      <c r="A5" s="46" t="s">
        <v>299</v>
      </c>
      <c r="B5" s="46" t="s">
        <v>300</v>
      </c>
    </row>
    <row r="6" spans="1:2" x14ac:dyDescent="0.2">
      <c r="A6" s="46" t="s">
        <v>213</v>
      </c>
      <c r="B6" s="46" t="s">
        <v>214</v>
      </c>
    </row>
    <row r="7" spans="1:2" x14ac:dyDescent="0.2">
      <c r="A7" s="46" t="s">
        <v>127</v>
      </c>
      <c r="B7" s="46" t="s">
        <v>301</v>
      </c>
    </row>
    <row r="8" spans="1:2" x14ac:dyDescent="0.2">
      <c r="A8" s="46" t="s">
        <v>210</v>
      </c>
      <c r="B8" s="46" t="s">
        <v>225</v>
      </c>
    </row>
    <row r="9" spans="1:2" x14ac:dyDescent="0.2">
      <c r="A9" s="46" t="s">
        <v>206</v>
      </c>
      <c r="B9" s="46" t="s">
        <v>216</v>
      </c>
    </row>
    <row r="10" spans="1:2" x14ac:dyDescent="0.2">
      <c r="A10" s="46" t="s">
        <v>272</v>
      </c>
      <c r="B10" s="46" t="s">
        <v>302</v>
      </c>
    </row>
    <row r="11" spans="1:2" x14ac:dyDescent="0.2">
      <c r="A11" s="46" t="s">
        <v>271</v>
      </c>
      <c r="B11" s="46" t="s">
        <v>445</v>
      </c>
    </row>
    <row r="12" spans="1:2" x14ac:dyDescent="0.2">
      <c r="A12" s="46" t="s">
        <v>273</v>
      </c>
      <c r="B12" s="46" t="s">
        <v>304</v>
      </c>
    </row>
    <row r="13" spans="1:2" x14ac:dyDescent="0.2">
      <c r="A13" s="46" t="s">
        <v>446</v>
      </c>
      <c r="B13" s="46" t="s">
        <v>447</v>
      </c>
    </row>
    <row r="14" spans="1:2" x14ac:dyDescent="0.2">
      <c r="A14" s="46" t="s">
        <v>443</v>
      </c>
      <c r="B14" s="46" t="s">
        <v>160</v>
      </c>
    </row>
    <row r="15" spans="1:2" x14ac:dyDescent="0.2">
      <c r="A15" s="46" t="s">
        <v>147</v>
      </c>
      <c r="B15" s="46" t="s">
        <v>159</v>
      </c>
    </row>
    <row r="16" spans="1:2" x14ac:dyDescent="0.2">
      <c r="A16" s="46" t="s">
        <v>217</v>
      </c>
      <c r="B16" s="46" t="s">
        <v>305</v>
      </c>
    </row>
    <row r="17" spans="1:2" x14ac:dyDescent="0.2">
      <c r="A17" s="46" t="s">
        <v>218</v>
      </c>
      <c r="B17" s="46" t="s">
        <v>306</v>
      </c>
    </row>
    <row r="18" spans="1:2" x14ac:dyDescent="0.2">
      <c r="A18" s="46" t="s">
        <v>219</v>
      </c>
      <c r="B18" s="46" t="s">
        <v>307</v>
      </c>
    </row>
    <row r="19" spans="1:2" x14ac:dyDescent="0.2">
      <c r="A19" s="46" t="s">
        <v>308</v>
      </c>
      <c r="B19" s="46" t="s">
        <v>309</v>
      </c>
    </row>
    <row r="20" spans="1:2" x14ac:dyDescent="0.2">
      <c r="A20" s="46" t="s">
        <v>220</v>
      </c>
      <c r="B20" s="46" t="s">
        <v>310</v>
      </c>
    </row>
    <row r="21" spans="1:2" x14ac:dyDescent="0.2">
      <c r="A21" s="46" t="s">
        <v>152</v>
      </c>
      <c r="B21" s="46" t="s">
        <v>221</v>
      </c>
    </row>
    <row r="22" spans="1:2" x14ac:dyDescent="0.2">
      <c r="A22" s="46" t="s">
        <v>311</v>
      </c>
      <c r="B22" s="46" t="s">
        <v>312</v>
      </c>
    </row>
    <row r="23" spans="1:2" x14ac:dyDescent="0.2">
      <c r="A23" s="46" t="s">
        <v>313</v>
      </c>
      <c r="B23" s="46" t="s">
        <v>314</v>
      </c>
    </row>
    <row r="24" spans="1:2" x14ac:dyDescent="0.2">
      <c r="A24" s="46" t="s">
        <v>315</v>
      </c>
      <c r="B24" s="46" t="s">
        <v>316</v>
      </c>
    </row>
    <row r="25" spans="1:2" x14ac:dyDescent="0.2">
      <c r="A25" s="46" t="s">
        <v>317</v>
      </c>
      <c r="B25" s="46" t="s">
        <v>318</v>
      </c>
    </row>
    <row r="26" spans="1:2" x14ac:dyDescent="0.2">
      <c r="A26" s="46" t="s">
        <v>448</v>
      </c>
      <c r="B26" s="46" t="s">
        <v>449</v>
      </c>
    </row>
    <row r="27" spans="1:2" x14ac:dyDescent="0.2">
      <c r="A27" s="46" t="s">
        <v>161</v>
      </c>
      <c r="B27" s="46" t="s">
        <v>162</v>
      </c>
    </row>
    <row r="28" spans="1:2" x14ac:dyDescent="0.2">
      <c r="A28" s="46" t="s">
        <v>290</v>
      </c>
      <c r="B28" s="46" t="s">
        <v>450</v>
      </c>
    </row>
    <row r="29" spans="1:2" x14ac:dyDescent="0.2">
      <c r="A29" s="46" t="s">
        <v>319</v>
      </c>
      <c r="B29" s="46" t="s">
        <v>322</v>
      </c>
    </row>
    <row r="30" spans="1:2" x14ac:dyDescent="0.2">
      <c r="A30" s="46" t="s">
        <v>320</v>
      </c>
      <c r="B30" s="46" t="s">
        <v>450</v>
      </c>
    </row>
    <row r="31" spans="1:2" x14ac:dyDescent="0.2">
      <c r="A31" s="46" t="s">
        <v>46</v>
      </c>
      <c r="B31" s="46" t="s">
        <v>222</v>
      </c>
    </row>
    <row r="32" spans="1:2" x14ac:dyDescent="0.2">
      <c r="A32" s="46" t="s">
        <v>437</v>
      </c>
      <c r="B32" s="46" t="s">
        <v>451</v>
      </c>
    </row>
    <row r="33" spans="1:2" x14ac:dyDescent="0.2">
      <c r="A33" s="46" t="s">
        <v>452</v>
      </c>
      <c r="B33" s="46" t="s">
        <v>453</v>
      </c>
    </row>
    <row r="34" spans="1:2" x14ac:dyDescent="0.2">
      <c r="A34" s="46" t="s">
        <v>454</v>
      </c>
      <c r="B34" s="46" t="s">
        <v>455</v>
      </c>
    </row>
    <row r="35" spans="1:2" x14ac:dyDescent="0.2">
      <c r="A35" s="46" t="s">
        <v>456</v>
      </c>
      <c r="B35" s="46" t="s">
        <v>457</v>
      </c>
    </row>
    <row r="36" spans="1:2" x14ac:dyDescent="0.2">
      <c r="A36" s="46" t="s">
        <v>438</v>
      </c>
      <c r="B36" s="46" t="s">
        <v>439</v>
      </c>
    </row>
    <row r="37" spans="1:2" x14ac:dyDescent="0.2">
      <c r="A37" s="46" t="s">
        <v>321</v>
      </c>
      <c r="B37" s="46" t="s">
        <v>419</v>
      </c>
    </row>
    <row r="38" spans="1:2" x14ac:dyDescent="0.2">
      <c r="A38" s="46" t="s">
        <v>323</v>
      </c>
      <c r="B38" s="46" t="s">
        <v>440</v>
      </c>
    </row>
    <row r="39" spans="1:2" x14ac:dyDescent="0.2">
      <c r="A39" s="46" t="s">
        <v>266</v>
      </c>
      <c r="B39" s="46" t="s">
        <v>478</v>
      </c>
    </row>
    <row r="40" spans="1:2" x14ac:dyDescent="0.2">
      <c r="A40" s="46" t="s">
        <v>436</v>
      </c>
      <c r="B40" s="46" t="s">
        <v>441</v>
      </c>
    </row>
    <row r="41" spans="1:2" x14ac:dyDescent="0.2">
      <c r="A41" s="46" t="s">
        <v>187</v>
      </c>
      <c r="B41" s="46" t="s">
        <v>223</v>
      </c>
    </row>
    <row r="42" spans="1:2" x14ac:dyDescent="0.2">
      <c r="A42" s="46" t="s">
        <v>163</v>
      </c>
      <c r="B42" s="46" t="s">
        <v>325</v>
      </c>
    </row>
    <row r="43" spans="1:2" x14ac:dyDescent="0.2">
      <c r="A43" s="46" t="s">
        <v>164</v>
      </c>
      <c r="B43" s="46" t="s">
        <v>245</v>
      </c>
    </row>
    <row r="44" spans="1:2" x14ac:dyDescent="0.2">
      <c r="A44" s="46" t="s">
        <v>166</v>
      </c>
      <c r="B44" s="46" t="s">
        <v>326</v>
      </c>
    </row>
    <row r="45" spans="1:2" x14ac:dyDescent="0.2">
      <c r="A45" s="46" t="s">
        <v>327</v>
      </c>
      <c r="B45" s="46" t="s">
        <v>328</v>
      </c>
    </row>
    <row r="46" spans="1:2" x14ac:dyDescent="0.2">
      <c r="A46" s="46" t="s">
        <v>122</v>
      </c>
      <c r="B46" s="46" t="s">
        <v>329</v>
      </c>
    </row>
    <row r="47" spans="1:2" x14ac:dyDescent="0.2">
      <c r="A47" s="46" t="s">
        <v>330</v>
      </c>
      <c r="B47" s="46" t="s">
        <v>331</v>
      </c>
    </row>
    <row r="48" spans="1:2" x14ac:dyDescent="0.2">
      <c r="A48" s="46" t="s">
        <v>332</v>
      </c>
      <c r="B48" s="46" t="s">
        <v>181</v>
      </c>
    </row>
    <row r="49" spans="1:2" x14ac:dyDescent="0.2">
      <c r="A49" s="46" t="s">
        <v>333</v>
      </c>
      <c r="B49" s="46" t="s">
        <v>334</v>
      </c>
    </row>
    <row r="50" spans="1:2" x14ac:dyDescent="0.2">
      <c r="A50" s="46" t="s">
        <v>335</v>
      </c>
      <c r="B50" s="46" t="s">
        <v>336</v>
      </c>
    </row>
    <row r="51" spans="1:2" x14ac:dyDescent="0.2">
      <c r="A51" s="46" t="s">
        <v>47</v>
      </c>
      <c r="B51" s="46" t="s">
        <v>224</v>
      </c>
    </row>
    <row r="52" spans="1:2" x14ac:dyDescent="0.2">
      <c r="A52" s="46" t="s">
        <v>337</v>
      </c>
      <c r="B52" s="46" t="s">
        <v>338</v>
      </c>
    </row>
    <row r="53" spans="1:2" x14ac:dyDescent="0.2">
      <c r="A53" s="46" t="s">
        <v>339</v>
      </c>
      <c r="B53" s="46" t="s">
        <v>158</v>
      </c>
    </row>
    <row r="54" spans="1:2" x14ac:dyDescent="0.2">
      <c r="A54" s="46" t="s">
        <v>340</v>
      </c>
      <c r="B54" s="46" t="s">
        <v>341</v>
      </c>
    </row>
    <row r="55" spans="1:2" x14ac:dyDescent="0.2">
      <c r="A55" s="46" t="s">
        <v>342</v>
      </c>
      <c r="B55" s="46" t="s">
        <v>343</v>
      </c>
    </row>
    <row r="56" spans="1:2" x14ac:dyDescent="0.2">
      <c r="A56" s="46" t="s">
        <v>344</v>
      </c>
      <c r="B56" s="46" t="s">
        <v>479</v>
      </c>
    </row>
    <row r="57" spans="1:2" x14ac:dyDescent="0.2">
      <c r="A57" s="46" t="s">
        <v>146</v>
      </c>
      <c r="B57" s="46" t="s">
        <v>168</v>
      </c>
    </row>
    <row r="58" spans="1:2" x14ac:dyDescent="0.2">
      <c r="A58" s="46" t="s">
        <v>458</v>
      </c>
      <c r="B58" s="46" t="s">
        <v>459</v>
      </c>
    </row>
    <row r="59" spans="1:2" x14ac:dyDescent="0.2">
      <c r="A59" s="46" t="s">
        <v>346</v>
      </c>
      <c r="B59" s="46" t="s">
        <v>347</v>
      </c>
    </row>
    <row r="60" spans="1:2" x14ac:dyDescent="0.2">
      <c r="A60" s="46" t="s">
        <v>348</v>
      </c>
      <c r="B60" s="46" t="s">
        <v>246</v>
      </c>
    </row>
    <row r="61" spans="1:2" x14ac:dyDescent="0.2">
      <c r="A61" s="46" t="s">
        <v>349</v>
      </c>
      <c r="B61" s="46" t="s">
        <v>350</v>
      </c>
    </row>
    <row r="62" spans="1:2" x14ac:dyDescent="0.2">
      <c r="A62" s="46" t="s">
        <v>351</v>
      </c>
      <c r="B62" s="46" t="s">
        <v>352</v>
      </c>
    </row>
    <row r="63" spans="1:2" x14ac:dyDescent="0.2">
      <c r="A63" s="46" t="s">
        <v>353</v>
      </c>
      <c r="B63" s="46" t="s">
        <v>345</v>
      </c>
    </row>
    <row r="64" spans="1:2" x14ac:dyDescent="0.2">
      <c r="A64" s="46" t="s">
        <v>265</v>
      </c>
      <c r="B64" s="46" t="s">
        <v>354</v>
      </c>
    </row>
    <row r="65" spans="1:2" x14ac:dyDescent="0.2">
      <c r="A65" s="46" t="s">
        <v>261</v>
      </c>
      <c r="B65" s="46" t="s">
        <v>355</v>
      </c>
    </row>
    <row r="66" spans="1:2" x14ac:dyDescent="0.2">
      <c r="A66" s="46" t="s">
        <v>169</v>
      </c>
      <c r="B66" s="46" t="s">
        <v>170</v>
      </c>
    </row>
    <row r="67" spans="1:2" x14ac:dyDescent="0.2">
      <c r="A67" s="46" t="s">
        <v>356</v>
      </c>
      <c r="B67" s="46" t="s">
        <v>239</v>
      </c>
    </row>
    <row r="68" spans="1:2" x14ac:dyDescent="0.2">
      <c r="A68" s="46" t="s">
        <v>357</v>
      </c>
      <c r="B68" s="46" t="s">
        <v>364</v>
      </c>
    </row>
    <row r="69" spans="1:2" x14ac:dyDescent="0.2">
      <c r="A69" s="46" t="s">
        <v>359</v>
      </c>
      <c r="B69" s="46" t="s">
        <v>358</v>
      </c>
    </row>
    <row r="70" spans="1:2" x14ac:dyDescent="0.2">
      <c r="A70" s="46" t="s">
        <v>361</v>
      </c>
      <c r="B70" s="46" t="s">
        <v>360</v>
      </c>
    </row>
    <row r="71" spans="1:2" x14ac:dyDescent="0.2">
      <c r="A71" s="46" t="s">
        <v>363</v>
      </c>
      <c r="B71" s="46" t="s">
        <v>460</v>
      </c>
    </row>
    <row r="72" spans="1:2" x14ac:dyDescent="0.2">
      <c r="A72" s="46" t="s">
        <v>264</v>
      </c>
      <c r="B72" s="46" t="s">
        <v>365</v>
      </c>
    </row>
    <row r="73" spans="1:2" x14ac:dyDescent="0.2">
      <c r="A73" s="46" t="s">
        <v>226</v>
      </c>
      <c r="B73" s="46" t="s">
        <v>232</v>
      </c>
    </row>
    <row r="74" spans="1:2" x14ac:dyDescent="0.2">
      <c r="A74" s="46" t="s">
        <v>228</v>
      </c>
      <c r="B74" s="46" t="s">
        <v>229</v>
      </c>
    </row>
    <row r="75" spans="1:2" x14ac:dyDescent="0.2">
      <c r="A75" s="46" t="s">
        <v>123</v>
      </c>
      <c r="B75" s="46" t="s">
        <v>461</v>
      </c>
    </row>
    <row r="76" spans="1:2" x14ac:dyDescent="0.2">
      <c r="A76" s="46" t="s">
        <v>131</v>
      </c>
      <c r="B76" s="46" t="s">
        <v>462</v>
      </c>
    </row>
    <row r="77" spans="1:2" x14ac:dyDescent="0.2">
      <c r="A77" s="46" t="s">
        <v>367</v>
      </c>
      <c r="B77" s="46" t="s">
        <v>368</v>
      </c>
    </row>
    <row r="78" spans="1:2" x14ac:dyDescent="0.2">
      <c r="A78" s="46" t="s">
        <v>369</v>
      </c>
      <c r="B78" s="46" t="s">
        <v>370</v>
      </c>
    </row>
    <row r="79" spans="1:2" x14ac:dyDescent="0.2">
      <c r="A79" s="46" t="s">
        <v>372</v>
      </c>
      <c r="B79" s="46" t="s">
        <v>378</v>
      </c>
    </row>
    <row r="80" spans="1:2" x14ac:dyDescent="0.2">
      <c r="A80" s="46" t="s">
        <v>374</v>
      </c>
      <c r="B80" s="46" t="s">
        <v>373</v>
      </c>
    </row>
    <row r="81" spans="1:2" x14ac:dyDescent="0.2">
      <c r="A81" s="46" t="s">
        <v>376</v>
      </c>
      <c r="B81" s="46" t="s">
        <v>375</v>
      </c>
    </row>
    <row r="82" spans="1:2" x14ac:dyDescent="0.2">
      <c r="A82" s="46" t="s">
        <v>377</v>
      </c>
      <c r="B82" s="46" t="s">
        <v>362</v>
      </c>
    </row>
    <row r="83" spans="1:2" x14ac:dyDescent="0.2">
      <c r="A83" s="46" t="s">
        <v>379</v>
      </c>
      <c r="B83" s="46" t="s">
        <v>380</v>
      </c>
    </row>
    <row r="84" spans="1:2" x14ac:dyDescent="0.2">
      <c r="A84" s="46" t="s">
        <v>135</v>
      </c>
      <c r="B84" s="46" t="s">
        <v>463</v>
      </c>
    </row>
    <row r="85" spans="1:2" x14ac:dyDescent="0.2">
      <c r="A85" s="46" t="s">
        <v>382</v>
      </c>
      <c r="B85" s="46" t="s">
        <v>383</v>
      </c>
    </row>
    <row r="86" spans="1:2" x14ac:dyDescent="0.2">
      <c r="A86" s="46" t="s">
        <v>384</v>
      </c>
      <c r="B86" s="46" t="s">
        <v>385</v>
      </c>
    </row>
    <row r="87" spans="1:2" x14ac:dyDescent="0.2">
      <c r="A87" s="46" t="s">
        <v>386</v>
      </c>
      <c r="B87" s="46" t="s">
        <v>387</v>
      </c>
    </row>
    <row r="88" spans="1:2" x14ac:dyDescent="0.2">
      <c r="A88" s="46" t="s">
        <v>388</v>
      </c>
      <c r="B88" s="46" t="s">
        <v>389</v>
      </c>
    </row>
    <row r="89" spans="1:2" x14ac:dyDescent="0.2">
      <c r="A89" s="46" t="s">
        <v>390</v>
      </c>
      <c r="B89" s="46" t="s">
        <v>391</v>
      </c>
    </row>
    <row r="90" spans="1:2" x14ac:dyDescent="0.2">
      <c r="A90" s="46" t="s">
        <v>392</v>
      </c>
      <c r="B90" s="46" t="s">
        <v>393</v>
      </c>
    </row>
    <row r="91" spans="1:2" x14ac:dyDescent="0.2">
      <c r="A91" s="46" t="s">
        <v>394</v>
      </c>
      <c r="B91" s="46" t="s">
        <v>395</v>
      </c>
    </row>
    <row r="92" spans="1:2" x14ac:dyDescent="0.2">
      <c r="A92" s="46" t="s">
        <v>396</v>
      </c>
      <c r="B92" s="46" t="s">
        <v>230</v>
      </c>
    </row>
    <row r="93" spans="1:2" x14ac:dyDescent="0.2">
      <c r="A93" s="46" t="s">
        <v>39</v>
      </c>
      <c r="B93" s="46" t="s">
        <v>480</v>
      </c>
    </row>
    <row r="94" spans="1:2" x14ac:dyDescent="0.2">
      <c r="A94" s="46" t="s">
        <v>231</v>
      </c>
      <c r="B94" s="46" t="s">
        <v>397</v>
      </c>
    </row>
    <row r="95" spans="1:2" x14ac:dyDescent="0.2">
      <c r="A95" s="46" t="s">
        <v>195</v>
      </c>
      <c r="B95" s="46" t="s">
        <v>398</v>
      </c>
    </row>
    <row r="96" spans="1:2" x14ac:dyDescent="0.2">
      <c r="A96" s="46" t="s">
        <v>176</v>
      </c>
      <c r="B96" s="46" t="s">
        <v>399</v>
      </c>
    </row>
    <row r="97" spans="1:2" x14ac:dyDescent="0.2">
      <c r="A97" s="46" t="s">
        <v>177</v>
      </c>
      <c r="B97" s="46" t="s">
        <v>400</v>
      </c>
    </row>
    <row r="98" spans="1:2" x14ac:dyDescent="0.2">
      <c r="A98" s="46" t="s">
        <v>464</v>
      </c>
      <c r="B98" s="46" t="s">
        <v>465</v>
      </c>
    </row>
    <row r="99" spans="1:2" x14ac:dyDescent="0.2">
      <c r="A99" s="46" t="s">
        <v>149</v>
      </c>
      <c r="B99" s="46" t="s">
        <v>401</v>
      </c>
    </row>
    <row r="100" spans="1:2" x14ac:dyDescent="0.2">
      <c r="A100" s="46" t="s">
        <v>402</v>
      </c>
      <c r="B100" s="46" t="s">
        <v>403</v>
      </c>
    </row>
    <row r="101" spans="1:2" x14ac:dyDescent="0.2">
      <c r="A101" s="46" t="s">
        <v>404</v>
      </c>
      <c r="B101" s="46" t="s">
        <v>175</v>
      </c>
    </row>
    <row r="102" spans="1:2" x14ac:dyDescent="0.2">
      <c r="A102" s="46" t="s">
        <v>405</v>
      </c>
      <c r="B102" s="46" t="s">
        <v>406</v>
      </c>
    </row>
    <row r="103" spans="1:2" x14ac:dyDescent="0.2">
      <c r="A103" s="46" t="s">
        <v>407</v>
      </c>
      <c r="B103" s="46" t="s">
        <v>408</v>
      </c>
    </row>
    <row r="104" spans="1:2" x14ac:dyDescent="0.2">
      <c r="A104" s="46" t="s">
        <v>270</v>
      </c>
      <c r="B104" s="46" t="s">
        <v>324</v>
      </c>
    </row>
    <row r="105" spans="1:2" x14ac:dyDescent="0.2">
      <c r="A105" s="46" t="s">
        <v>267</v>
      </c>
      <c r="B105" s="46" t="s">
        <v>409</v>
      </c>
    </row>
    <row r="106" spans="1:2" x14ac:dyDescent="0.2">
      <c r="A106" s="46" t="s">
        <v>411</v>
      </c>
      <c r="B106" s="46" t="s">
        <v>410</v>
      </c>
    </row>
    <row r="107" spans="1:2" x14ac:dyDescent="0.2">
      <c r="A107" s="46" t="s">
        <v>178</v>
      </c>
      <c r="B107" s="46" t="s">
        <v>413</v>
      </c>
    </row>
    <row r="108" spans="1:2" x14ac:dyDescent="0.2">
      <c r="A108" s="46" t="s">
        <v>414</v>
      </c>
      <c r="B108" s="46" t="s">
        <v>415</v>
      </c>
    </row>
    <row r="109" spans="1:2" x14ac:dyDescent="0.2">
      <c r="A109" s="46" t="s">
        <v>209</v>
      </c>
      <c r="B109" s="46" t="s">
        <v>215</v>
      </c>
    </row>
    <row r="110" spans="1:2" x14ac:dyDescent="0.2">
      <c r="A110" s="46" t="s">
        <v>205</v>
      </c>
      <c r="B110" s="46" t="s">
        <v>233</v>
      </c>
    </row>
    <row r="111" spans="1:2" x14ac:dyDescent="0.2">
      <c r="A111" s="46" t="s">
        <v>444</v>
      </c>
      <c r="B111" s="46" t="s">
        <v>371</v>
      </c>
    </row>
    <row r="112" spans="1:2" x14ac:dyDescent="0.2">
      <c r="A112" s="46" t="s">
        <v>466</v>
      </c>
      <c r="B112" s="46" t="s">
        <v>467</v>
      </c>
    </row>
    <row r="113" spans="1:2" x14ac:dyDescent="0.2">
      <c r="A113" s="46" t="s">
        <v>416</v>
      </c>
      <c r="B113" s="46" t="s">
        <v>421</v>
      </c>
    </row>
    <row r="114" spans="1:2" x14ac:dyDescent="0.2">
      <c r="A114" s="46" t="s">
        <v>211</v>
      </c>
      <c r="B114" s="46" t="s">
        <v>234</v>
      </c>
    </row>
    <row r="115" spans="1:2" x14ac:dyDescent="0.2">
      <c r="A115" s="46" t="s">
        <v>235</v>
      </c>
      <c r="B115" s="46" t="s">
        <v>236</v>
      </c>
    </row>
    <row r="116" spans="1:2" x14ac:dyDescent="0.2">
      <c r="A116" s="46" t="s">
        <v>237</v>
      </c>
      <c r="B116" s="46" t="s">
        <v>417</v>
      </c>
    </row>
    <row r="117" spans="1:2" x14ac:dyDescent="0.2">
      <c r="A117" s="46" t="s">
        <v>276</v>
      </c>
      <c r="B117" s="46" t="s">
        <v>418</v>
      </c>
    </row>
    <row r="118" spans="1:2" x14ac:dyDescent="0.2">
      <c r="A118" s="46" t="s">
        <v>238</v>
      </c>
      <c r="B118" s="46" t="s">
        <v>259</v>
      </c>
    </row>
    <row r="119" spans="1:2" x14ac:dyDescent="0.2">
      <c r="A119" s="46" t="s">
        <v>240</v>
      </c>
      <c r="B119" s="46" t="s">
        <v>241</v>
      </c>
    </row>
    <row r="120" spans="1:2" x14ac:dyDescent="0.2">
      <c r="A120" s="46" t="s">
        <v>179</v>
      </c>
      <c r="B120" s="46" t="s">
        <v>366</v>
      </c>
    </row>
    <row r="121" spans="1:2" x14ac:dyDescent="0.2">
      <c r="A121" s="46" t="s">
        <v>274</v>
      </c>
      <c r="B121" s="46" t="s">
        <v>242</v>
      </c>
    </row>
    <row r="122" spans="1:2" x14ac:dyDescent="0.2">
      <c r="A122" s="46" t="s">
        <v>286</v>
      </c>
      <c r="B122" s="46" t="s">
        <v>420</v>
      </c>
    </row>
    <row r="123" spans="1:2" x14ac:dyDescent="0.2">
      <c r="A123" s="46" t="s">
        <v>281</v>
      </c>
      <c r="B123" s="46" t="s">
        <v>481</v>
      </c>
    </row>
    <row r="124" spans="1:2" x14ac:dyDescent="0.2">
      <c r="A124" s="46" t="s">
        <v>468</v>
      </c>
      <c r="B124" s="46" t="s">
        <v>303</v>
      </c>
    </row>
    <row r="125" spans="1:2" x14ac:dyDescent="0.2">
      <c r="A125" s="46" t="s">
        <v>469</v>
      </c>
      <c r="B125" s="46" t="s">
        <v>470</v>
      </c>
    </row>
    <row r="126" spans="1:2" x14ac:dyDescent="0.2">
      <c r="A126" s="46" t="s">
        <v>191</v>
      </c>
      <c r="B126" s="46" t="s">
        <v>243</v>
      </c>
    </row>
    <row r="127" spans="1:2" x14ac:dyDescent="0.2">
      <c r="A127" s="46" t="s">
        <v>471</v>
      </c>
      <c r="B127" s="46" t="s">
        <v>472</v>
      </c>
    </row>
    <row r="128" spans="1:2" x14ac:dyDescent="0.2">
      <c r="A128" s="46" t="s">
        <v>422</v>
      </c>
      <c r="B128" s="46" t="s">
        <v>423</v>
      </c>
    </row>
    <row r="129" spans="1:2" x14ac:dyDescent="0.2">
      <c r="A129" s="46" t="s">
        <v>424</v>
      </c>
      <c r="B129" s="46" t="s">
        <v>180</v>
      </c>
    </row>
    <row r="130" spans="1:2" x14ac:dyDescent="0.2">
      <c r="A130" s="46" t="s">
        <v>425</v>
      </c>
      <c r="B130" s="46" t="s">
        <v>426</v>
      </c>
    </row>
    <row r="131" spans="1:2" x14ac:dyDescent="0.2">
      <c r="A131" s="46" t="s">
        <v>427</v>
      </c>
      <c r="B131" s="46" t="s">
        <v>428</v>
      </c>
    </row>
    <row r="132" spans="1:2" x14ac:dyDescent="0.2">
      <c r="A132" s="46" t="s">
        <v>473</v>
      </c>
      <c r="B132" s="46" t="s">
        <v>474</v>
      </c>
    </row>
    <row r="133" spans="1:2" x14ac:dyDescent="0.2">
      <c r="A133" s="46" t="s">
        <v>429</v>
      </c>
      <c r="B133" s="46" t="s">
        <v>430</v>
      </c>
    </row>
    <row r="134" spans="1:2" x14ac:dyDescent="0.2">
      <c r="A134" s="46" t="s">
        <v>431</v>
      </c>
      <c r="B134" s="46" t="s">
        <v>167</v>
      </c>
    </row>
    <row r="135" spans="1:2" x14ac:dyDescent="0.2">
      <c r="A135" s="46" t="s">
        <v>432</v>
      </c>
      <c r="B135" s="46" t="s">
        <v>433</v>
      </c>
    </row>
    <row r="136" spans="1:2" x14ac:dyDescent="0.2">
      <c r="A136" s="46" t="s">
        <v>434</v>
      </c>
      <c r="B136" s="46" t="s">
        <v>435</v>
      </c>
    </row>
    <row r="137" spans="1:2" x14ac:dyDescent="0.2">
      <c r="A137" s="46" t="s">
        <v>0</v>
      </c>
      <c r="B137" s="46" t="s">
        <v>366</v>
      </c>
    </row>
    <row r="138" spans="1:2" x14ac:dyDescent="0.2">
      <c r="A138" s="46" t="s">
        <v>1</v>
      </c>
      <c r="B138" s="46" t="s">
        <v>366</v>
      </c>
    </row>
    <row r="139" spans="1:2" x14ac:dyDescent="0.2">
      <c r="A139" s="46" t="s">
        <v>2</v>
      </c>
      <c r="B139" s="46" t="s">
        <v>366</v>
      </c>
    </row>
    <row r="140" spans="1:2" x14ac:dyDescent="0.2">
      <c r="A140" s="46" t="s">
        <v>3</v>
      </c>
      <c r="B140" s="46" t="s">
        <v>366</v>
      </c>
    </row>
    <row r="141" spans="1:2" x14ac:dyDescent="0.2">
      <c r="A141" s="46" t="s">
        <v>4</v>
      </c>
      <c r="B141" s="46" t="s">
        <v>5</v>
      </c>
    </row>
    <row r="142" spans="1:2" x14ac:dyDescent="0.2">
      <c r="A142" s="46" t="s">
        <v>6</v>
      </c>
      <c r="B142" s="46" t="s">
        <v>182</v>
      </c>
    </row>
    <row r="143" spans="1:2" x14ac:dyDescent="0.2">
      <c r="A143" s="46" t="s">
        <v>7</v>
      </c>
      <c r="B143" s="46" t="s">
        <v>8</v>
      </c>
    </row>
    <row r="144" spans="1:2" x14ac:dyDescent="0.2">
      <c r="A144" s="46" t="s">
        <v>9</v>
      </c>
      <c r="B144" s="46" t="s">
        <v>10</v>
      </c>
    </row>
    <row r="145" spans="1:2" x14ac:dyDescent="0.2">
      <c r="A145" s="46" t="s">
        <v>247</v>
      </c>
      <c r="B145" s="46" t="s">
        <v>11</v>
      </c>
    </row>
    <row r="146" spans="1:2" x14ac:dyDescent="0.2">
      <c r="A146" s="46" t="s">
        <v>190</v>
      </c>
      <c r="B146" s="46" t="s">
        <v>475</v>
      </c>
    </row>
    <row r="147" spans="1:2" x14ac:dyDescent="0.2">
      <c r="A147" s="46" t="s">
        <v>196</v>
      </c>
      <c r="B147" s="46" t="s">
        <v>12</v>
      </c>
    </row>
    <row r="148" spans="1:2" x14ac:dyDescent="0.2">
      <c r="A148" s="46" t="s">
        <v>189</v>
      </c>
      <c r="B148" s="46" t="s">
        <v>13</v>
      </c>
    </row>
    <row r="149" spans="1:2" x14ac:dyDescent="0.2">
      <c r="A149" s="46" t="s">
        <v>248</v>
      </c>
      <c r="B149" s="46" t="s">
        <v>14</v>
      </c>
    </row>
    <row r="150" spans="1:2" x14ac:dyDescent="0.2">
      <c r="A150" s="46" t="s">
        <v>250</v>
      </c>
      <c r="B150" s="46" t="s">
        <v>255</v>
      </c>
    </row>
    <row r="151" spans="1:2" x14ac:dyDescent="0.2">
      <c r="A151" s="46" t="s">
        <v>183</v>
      </c>
      <c r="B151" s="46" t="s">
        <v>15</v>
      </c>
    </row>
    <row r="152" spans="1:2" x14ac:dyDescent="0.2">
      <c r="A152" s="46" t="s">
        <v>16</v>
      </c>
      <c r="B152" s="46" t="s">
        <v>165</v>
      </c>
    </row>
    <row r="153" spans="1:2" x14ac:dyDescent="0.2">
      <c r="A153" s="46" t="s">
        <v>17</v>
      </c>
      <c r="B153" s="46" t="s">
        <v>18</v>
      </c>
    </row>
    <row r="154" spans="1:2" x14ac:dyDescent="0.2">
      <c r="A154" s="46" t="s">
        <v>19</v>
      </c>
      <c r="B154" s="46" t="s">
        <v>20</v>
      </c>
    </row>
    <row r="155" spans="1:2" x14ac:dyDescent="0.2">
      <c r="A155" s="46" t="s">
        <v>198</v>
      </c>
      <c r="B155" s="46" t="s">
        <v>249</v>
      </c>
    </row>
    <row r="156" spans="1:2" x14ac:dyDescent="0.2">
      <c r="A156" s="46" t="s">
        <v>252</v>
      </c>
      <c r="B156" s="46" t="s">
        <v>21</v>
      </c>
    </row>
    <row r="157" spans="1:2" x14ac:dyDescent="0.2">
      <c r="A157" s="46" t="s">
        <v>22</v>
      </c>
      <c r="B157" s="46" t="s">
        <v>227</v>
      </c>
    </row>
    <row r="158" spans="1:2" x14ac:dyDescent="0.2">
      <c r="A158" s="46" t="s">
        <v>199</v>
      </c>
      <c r="B158" s="46" t="s">
        <v>257</v>
      </c>
    </row>
    <row r="159" spans="1:2" x14ac:dyDescent="0.2">
      <c r="A159" s="46" t="s">
        <v>200</v>
      </c>
      <c r="B159" s="46" t="s">
        <v>251</v>
      </c>
    </row>
    <row r="160" spans="1:2" x14ac:dyDescent="0.2">
      <c r="A160" s="46" t="s">
        <v>256</v>
      </c>
      <c r="B160" s="46" t="s">
        <v>254</v>
      </c>
    </row>
    <row r="161" spans="1:2" x14ac:dyDescent="0.2">
      <c r="A161" s="46" t="s">
        <v>197</v>
      </c>
      <c r="B161" s="46" t="s">
        <v>253</v>
      </c>
    </row>
    <row r="162" spans="1:2" x14ac:dyDescent="0.2">
      <c r="A162" s="46" t="s">
        <v>194</v>
      </c>
      <c r="B162" s="46" t="s">
        <v>23</v>
      </c>
    </row>
    <row r="163" spans="1:2" x14ac:dyDescent="0.2">
      <c r="A163" s="46" t="s">
        <v>193</v>
      </c>
      <c r="B163" s="46" t="s">
        <v>24</v>
      </c>
    </row>
    <row r="164" spans="1:2" x14ac:dyDescent="0.2">
      <c r="A164" s="46" t="s">
        <v>269</v>
      </c>
      <c r="B164" s="46" t="s">
        <v>412</v>
      </c>
    </row>
    <row r="165" spans="1:2" x14ac:dyDescent="0.2">
      <c r="A165" s="46" t="s">
        <v>192</v>
      </c>
      <c r="B165" s="46" t="s">
        <v>25</v>
      </c>
    </row>
    <row r="166" spans="1:2" x14ac:dyDescent="0.2">
      <c r="A166" s="46" t="s">
        <v>185</v>
      </c>
      <c r="B166" s="46" t="s">
        <v>26</v>
      </c>
    </row>
    <row r="167" spans="1:2" x14ac:dyDescent="0.2">
      <c r="A167" s="46" t="s">
        <v>275</v>
      </c>
      <c r="B167" s="46" t="s">
        <v>27</v>
      </c>
    </row>
    <row r="168" spans="1:2" x14ac:dyDescent="0.2">
      <c r="A168" s="46" t="s">
        <v>258</v>
      </c>
      <c r="B168" s="46" t="s">
        <v>244</v>
      </c>
    </row>
    <row r="169" spans="1:2" x14ac:dyDescent="0.2">
      <c r="A169" s="46" t="s">
        <v>260</v>
      </c>
      <c r="B169" s="46" t="s">
        <v>28</v>
      </c>
    </row>
    <row r="170" spans="1:2" x14ac:dyDescent="0.2">
      <c r="A170" s="46" t="s">
        <v>476</v>
      </c>
      <c r="B170" s="46" t="s">
        <v>477</v>
      </c>
    </row>
    <row r="171" spans="1:2" x14ac:dyDescent="0.2">
      <c r="A171" s="46" t="s">
        <v>30</v>
      </c>
      <c r="B171" s="46" t="s">
        <v>31</v>
      </c>
    </row>
    <row r="172" spans="1:2" x14ac:dyDescent="0.2">
      <c r="A172" s="46" t="s">
        <v>32</v>
      </c>
      <c r="B172" s="46" t="s">
        <v>184</v>
      </c>
    </row>
    <row r="173" spans="1:2" x14ac:dyDescent="0.2">
      <c r="A173" s="46" t="s">
        <v>33</v>
      </c>
      <c r="B173" s="46" t="s">
        <v>34</v>
      </c>
    </row>
    <row r="174" spans="1:2" x14ac:dyDescent="0.2">
      <c r="A174" s="46" t="s">
        <v>442</v>
      </c>
      <c r="B174" s="46" t="s">
        <v>29</v>
      </c>
    </row>
    <row r="175" spans="1:2" x14ac:dyDescent="0.2">
      <c r="A175" s="46"/>
      <c r="B175" s="46"/>
    </row>
    <row r="176" spans="1:2" x14ac:dyDescent="0.2">
      <c r="A176" s="46"/>
      <c r="B176" s="46"/>
    </row>
    <row r="177" spans="1:2" x14ac:dyDescent="0.2">
      <c r="A177" s="46"/>
      <c r="B177" s="46"/>
    </row>
    <row r="178" spans="1:2" x14ac:dyDescent="0.2">
      <c r="A178" s="46"/>
      <c r="B178" s="46"/>
    </row>
    <row r="179" spans="1:2" x14ac:dyDescent="0.2">
      <c r="A179" s="46"/>
      <c r="B179" s="46"/>
    </row>
    <row r="180" spans="1:2" x14ac:dyDescent="0.2">
      <c r="A180" s="46"/>
      <c r="B180" s="46"/>
    </row>
    <row r="181" spans="1:2" x14ac:dyDescent="0.2">
      <c r="A181" s="46"/>
      <c r="B181" s="46"/>
    </row>
    <row r="182" spans="1:2" x14ac:dyDescent="0.2">
      <c r="A182" s="46"/>
      <c r="B182" s="46"/>
    </row>
    <row r="183" spans="1:2" x14ac:dyDescent="0.2">
      <c r="A183" s="46"/>
      <c r="B183" s="46"/>
    </row>
    <row r="184" spans="1:2" x14ac:dyDescent="0.2">
      <c r="A184" s="46"/>
      <c r="B184" s="46"/>
    </row>
  </sheetData>
  <phoneticPr fontId="1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146</vt:i4>
      </vt:variant>
    </vt:vector>
  </HeadingPairs>
  <TitlesOfParts>
    <vt:vector size="156" baseType="lpstr">
      <vt:lpstr>Anmeldeformular Aufruf Land</vt:lpstr>
      <vt:lpstr>Dokubogen_MSAGD intern</vt:lpstr>
      <vt:lpstr>DOKU_Verk</vt:lpstr>
      <vt:lpstr>Datenbank_MSAGD intern</vt:lpstr>
      <vt:lpstr>HilfstabelleDatenbank</vt:lpstr>
      <vt:lpstr>Auswahl</vt:lpstr>
      <vt:lpstr>GK</vt:lpstr>
      <vt:lpstr>fehl.Kofi</vt:lpstr>
      <vt:lpstr>Namen</vt:lpstr>
      <vt:lpstr>Namenliste</vt:lpstr>
      <vt:lpstr>Akauswahl</vt:lpstr>
      <vt:lpstr>Aktion</vt:lpstr>
      <vt:lpstr>Aktionauswahl</vt:lpstr>
      <vt:lpstr>aktivkofi</vt:lpstr>
      <vt:lpstr>andland1jahr</vt:lpstr>
      <vt:lpstr>andland2jahr</vt:lpstr>
      <vt:lpstr>andland3jahr</vt:lpstr>
      <vt:lpstr>andland4jahr</vt:lpstr>
      <vt:lpstr>andlandges</vt:lpstr>
      <vt:lpstr>Anspranrede</vt:lpstr>
      <vt:lpstr>ansprmail</vt:lpstr>
      <vt:lpstr>Ansprname</vt:lpstr>
      <vt:lpstr>ansprtel</vt:lpstr>
      <vt:lpstr>ansprvorname</vt:lpstr>
      <vt:lpstr>AZvorprojekt</vt:lpstr>
      <vt:lpstr>BAinstit</vt:lpstr>
      <vt:lpstr>Bedarfbestauswahl</vt:lpstr>
      <vt:lpstr>Beginn</vt:lpstr>
      <vt:lpstr>Beraterliste</vt:lpstr>
      <vt:lpstr>BewertungBS</vt:lpstr>
      <vt:lpstr>Chancengleichheitauswahl</vt:lpstr>
      <vt:lpstr>Dokuaktionauswahl</vt:lpstr>
      <vt:lpstr>Dokufansatzauswahl</vt:lpstr>
      <vt:lpstr>DokuPauswahl</vt:lpstr>
      <vt:lpstr>'Anmeldeformular Aufruf Land'!Druckbereich</vt:lpstr>
      <vt:lpstr>'Dokubogen_MSAGD intern'!Druckbereich</vt:lpstr>
      <vt:lpstr>edwd</vt:lpstr>
      <vt:lpstr>edwdAuswahl</vt:lpstr>
      <vt:lpstr>eigen1jahr</vt:lpstr>
      <vt:lpstr>eigen2jahr</vt:lpstr>
      <vt:lpstr>eigen3jahr</vt:lpstr>
      <vt:lpstr>eigen4jahr</vt:lpstr>
      <vt:lpstr>eigenges</vt:lpstr>
      <vt:lpstr>Eingangdat</vt:lpstr>
      <vt:lpstr>einnahmen1jahr</vt:lpstr>
      <vt:lpstr>einnahmen2jahr</vt:lpstr>
      <vt:lpstr>einnahmen3jahr</vt:lpstr>
      <vt:lpstr>einnahmen4jahr</vt:lpstr>
      <vt:lpstr>einnahmenges</vt:lpstr>
      <vt:lpstr>Ende</vt:lpstr>
      <vt:lpstr>entgelttn1jahr</vt:lpstr>
      <vt:lpstr>entgelttn2jahr</vt:lpstr>
      <vt:lpstr>entgelttn3jahr</vt:lpstr>
      <vt:lpstr>entgeltTNges</vt:lpstr>
      <vt:lpstr>Entschuldung</vt:lpstr>
      <vt:lpstr>ErlaeuterungChancengl</vt:lpstr>
      <vt:lpstr>EuropaIch</vt:lpstr>
      <vt:lpstr>Fansatz</vt:lpstr>
      <vt:lpstr>FAnsatzlisteVersatz</vt:lpstr>
      <vt:lpstr>fehl.kofi</vt:lpstr>
      <vt:lpstr>fehl.Kofiauswahl</vt:lpstr>
      <vt:lpstr>Foeauswahl</vt:lpstr>
      <vt:lpstr>FProjBeginn</vt:lpstr>
      <vt:lpstr>FristEingang</vt:lpstr>
      <vt:lpstr>GEK</vt:lpstr>
      <vt:lpstr>GKAuswahl</vt:lpstr>
      <vt:lpstr>GKListe</vt:lpstr>
      <vt:lpstr>HSOB</vt:lpstr>
      <vt:lpstr>Inhalte</vt:lpstr>
      <vt:lpstr>intervesf</vt:lpstr>
      <vt:lpstr>kom1jahr</vt:lpstr>
      <vt:lpstr>kom2jahr</vt:lpstr>
      <vt:lpstr>kom3jahr</vt:lpstr>
      <vt:lpstr>kom4jahr</vt:lpstr>
      <vt:lpstr>komges</vt:lpstr>
      <vt:lpstr>Kost1jahr</vt:lpstr>
      <vt:lpstr>Kost2jahr</vt:lpstr>
      <vt:lpstr>Kost3jahr</vt:lpstr>
      <vt:lpstr>Kost4Jahr</vt:lpstr>
      <vt:lpstr>kostges</vt:lpstr>
      <vt:lpstr>Laufzeit</vt:lpstr>
      <vt:lpstr>LDKom</vt:lpstr>
      <vt:lpstr>Ltganrede</vt:lpstr>
      <vt:lpstr>ltgname</vt:lpstr>
      <vt:lpstr>ltgtitel</vt:lpstr>
      <vt:lpstr>ltgvorname</vt:lpstr>
      <vt:lpstr>Methode</vt:lpstr>
      <vt:lpstr>Migrat</vt:lpstr>
      <vt:lpstr>msagd1jahr</vt:lpstr>
      <vt:lpstr>msagd2jahr</vt:lpstr>
      <vt:lpstr>msagd3jahr</vt:lpstr>
      <vt:lpstr>msagd4jahr</vt:lpstr>
      <vt:lpstr>MSAGDges</vt:lpstr>
      <vt:lpstr>Nachhaltigoekoauswahl</vt:lpstr>
      <vt:lpstr>Nachhaltigoekoloauswahl</vt:lpstr>
      <vt:lpstr>Nachhaltigsozialauswahl</vt:lpstr>
      <vt:lpstr>nrvorproj</vt:lpstr>
      <vt:lpstr>Pachse</vt:lpstr>
      <vt:lpstr>Pachseauswahl</vt:lpstr>
      <vt:lpstr>Pachsekurz</vt:lpstr>
      <vt:lpstr>Personalbemessung</vt:lpstr>
      <vt:lpstr>PK</vt:lpstr>
      <vt:lpstr>Pkauswahl</vt:lpstr>
      <vt:lpstr>PkostAG</vt:lpstr>
      <vt:lpstr>Plstg</vt:lpstr>
      <vt:lpstr>Plstgansatzlisteversatz</vt:lpstr>
      <vt:lpstr>PlstgAuswahl</vt:lpstr>
      <vt:lpstr>PLstgkurz</vt:lpstr>
      <vt:lpstr>Pnrvorgaenger</vt:lpstr>
      <vt:lpstr>Prio2auswahl</vt:lpstr>
      <vt:lpstr>Prioauswahl</vt:lpstr>
      <vt:lpstr>Projektname</vt:lpstr>
      <vt:lpstr>Projnettokosten</vt:lpstr>
      <vt:lpstr>Ptitel</vt:lpstr>
      <vt:lpstr>regBed</vt:lpstr>
      <vt:lpstr>RegionalerBedarf</vt:lpstr>
      <vt:lpstr>sgbII1jahr</vt:lpstr>
      <vt:lpstr>sgbII2jahr</vt:lpstr>
      <vt:lpstr>sgbII3jahr</vt:lpstr>
      <vt:lpstr>SgbIIges</vt:lpstr>
      <vt:lpstr>SitZG</vt:lpstr>
      <vt:lpstr>spenden1jahr</vt:lpstr>
      <vt:lpstr>spenden2jahr</vt:lpstr>
      <vt:lpstr>spenden3jahr</vt:lpstr>
      <vt:lpstr>spenden4jahr</vt:lpstr>
      <vt:lpstr>spendenges</vt:lpstr>
      <vt:lpstr>SProjBeginn</vt:lpstr>
      <vt:lpstr>Temail</vt:lpstr>
      <vt:lpstr>teurekanr</vt:lpstr>
      <vt:lpstr>Tfax</vt:lpstr>
      <vt:lpstr>Tname</vt:lpstr>
      <vt:lpstr>TNanz</vt:lpstr>
      <vt:lpstr>TNgeb1jahr</vt:lpstr>
      <vt:lpstr>tngeb2jahr</vt:lpstr>
      <vt:lpstr>tngeb3jahr</vt:lpstr>
      <vt:lpstr>TNgebges</vt:lpstr>
      <vt:lpstr>TNml</vt:lpstr>
      <vt:lpstr>TNpl</vt:lpstr>
      <vt:lpstr>TNrlpauswahl</vt:lpstr>
      <vt:lpstr>TNu25j</vt:lpstr>
      <vt:lpstr>TNue25</vt:lpstr>
      <vt:lpstr>TNue45</vt:lpstr>
      <vt:lpstr>TNwbl</vt:lpstr>
      <vt:lpstr>Tort</vt:lpstr>
      <vt:lpstr>Tplz</vt:lpstr>
      <vt:lpstr>Transnationalauswahl</vt:lpstr>
      <vt:lpstr>Tstraße</vt:lpstr>
      <vt:lpstr>Ttel</vt:lpstr>
      <vt:lpstr>ZG</vt:lpstr>
      <vt:lpstr>ZGauswahl</vt:lpstr>
      <vt:lpstr>Zielvorg</vt:lpstr>
      <vt:lpstr>zuschussag1jahr</vt:lpstr>
      <vt:lpstr>zuschussag2jahr</vt:lpstr>
      <vt:lpstr>zuschussag3jahr</vt:lpstr>
      <vt:lpstr>zuschussag4jahr</vt:lpstr>
      <vt:lpstr>ZuschussAGges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Hintz</dc:creator>
  <cp:lastModifiedBy>Neubert, Annekathrin (msagd)</cp:lastModifiedBy>
  <cp:lastPrinted>2018-04-06T09:14:00Z</cp:lastPrinted>
  <dcterms:created xsi:type="dcterms:W3CDTF">2002-06-03T13:07:44Z</dcterms:created>
  <dcterms:modified xsi:type="dcterms:W3CDTF">2025-07-09T08:59:52Z</dcterms:modified>
</cp:coreProperties>
</file>